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colors7.xml" ContentType="application/vnd.ms-office.chartcolor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3.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style50.xml" ContentType="application/vnd.ms-office.chart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Stephanie.DESKTOP-10605M6\Documents\KORE grant\Employer Toolkit\"/>
    </mc:Choice>
  </mc:AlternateContent>
  <xr:revisionPtr revIDLastSave="0" documentId="13_ncr:1_{05888E77-A00A-4DD4-88B4-56A6C398F2A2}" xr6:coauthVersionLast="45" xr6:coauthVersionMax="45" xr10:uidLastSave="{00000000-0000-0000-0000-000000000000}"/>
  <bookViews>
    <workbookView xWindow="-120" yWindow="-120" windowWidth="29040" windowHeight="15840" xr2:uid="{4C92B354-E9E7-4233-8BEE-7AC9DBA44EE5}"/>
  </bookViews>
  <sheets>
    <sheet name="Using the Worksheet" sheetId="5" r:id="rId1"/>
    <sheet name="Prevention" sheetId="3" r:id="rId2"/>
    <sheet name="Treatment and Recovery" sheetId="4" r:id="rId3"/>
  </sheets>
  <calcPr calcId="191029" concurrentCalc="0"/>
  <customWorkbookViews>
    <customWorkbookView name="User View" guid="{D90D3741-544D-4B0E-9F69-36DE97A77B83}"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 i="3" l="1"/>
  <c r="U8" i="3"/>
  <c r="W113" i="3"/>
  <c r="U113" i="3"/>
  <c r="S113" i="3"/>
  <c r="D113" i="3"/>
  <c r="S69" i="3"/>
  <c r="W60" i="3"/>
  <c r="U60" i="3"/>
  <c r="S60" i="3"/>
  <c r="S40" i="4"/>
  <c r="S38" i="4"/>
  <c r="W24" i="4"/>
  <c r="U24" i="4"/>
  <c r="D24" i="4"/>
  <c r="S24" i="4"/>
  <c r="U15" i="4"/>
  <c r="W15" i="4"/>
  <c r="D16" i="4"/>
  <c r="S15" i="4"/>
  <c r="S8" i="4"/>
  <c r="S132" i="3"/>
  <c r="S122" i="3"/>
  <c r="W84" i="3"/>
  <c r="U84" i="3"/>
  <c r="S84" i="3"/>
  <c r="W80" i="3"/>
  <c r="U80" i="3"/>
  <c r="S80" i="3"/>
  <c r="W82" i="3"/>
  <c r="U82" i="3"/>
  <c r="D82" i="3"/>
  <c r="S82" i="3"/>
  <c r="D60" i="3"/>
  <c r="W50" i="3"/>
  <c r="U50" i="3"/>
  <c r="D50" i="3"/>
  <c r="S50" i="3"/>
  <c r="D22" i="3"/>
  <c r="S22" i="3"/>
  <c r="D20" i="3"/>
  <c r="S20" i="3"/>
  <c r="S44" i="4"/>
  <c r="U44" i="4"/>
  <c r="W44" i="4"/>
  <c r="S46" i="4"/>
  <c r="U46" i="4"/>
  <c r="W46" i="4"/>
  <c r="S48" i="4"/>
  <c r="U48" i="4"/>
  <c r="W48" i="4"/>
  <c r="S50" i="4"/>
  <c r="U50" i="4"/>
  <c r="W50" i="4"/>
  <c r="S52" i="4"/>
  <c r="U52" i="4"/>
  <c r="W52" i="4"/>
  <c r="S54" i="4"/>
  <c r="U54" i="4"/>
  <c r="W54" i="4"/>
  <c r="S56" i="4"/>
  <c r="U56" i="4"/>
  <c r="W56" i="4"/>
  <c r="S58" i="4"/>
  <c r="U58" i="4"/>
  <c r="W58" i="4"/>
  <c r="S68" i="4"/>
  <c r="U68" i="4"/>
  <c r="W68" i="4"/>
  <c r="S78" i="4"/>
  <c r="U78" i="4"/>
  <c r="W78" i="4"/>
  <c r="S89" i="4"/>
  <c r="U89" i="4"/>
  <c r="W89" i="4"/>
  <c r="S102" i="4"/>
  <c r="U102" i="4"/>
  <c r="W102" i="4"/>
  <c r="S116" i="4"/>
  <c r="U116" i="4"/>
  <c r="W116" i="4"/>
  <c r="S126" i="4"/>
  <c r="U126" i="4"/>
  <c r="W126" i="4"/>
  <c r="S135" i="4"/>
  <c r="U135" i="4"/>
  <c r="W135" i="4"/>
  <c r="S145" i="4"/>
  <c r="U145" i="4"/>
  <c r="W145" i="4"/>
  <c r="W42" i="4"/>
  <c r="U42" i="4"/>
  <c r="D42" i="4"/>
  <c r="S42" i="4"/>
  <c r="W40" i="4"/>
  <c r="U40" i="4"/>
  <c r="D40" i="4"/>
  <c r="W38" i="4"/>
  <c r="U38" i="4"/>
  <c r="D38" i="4"/>
  <c r="W36" i="4"/>
  <c r="U36" i="4"/>
  <c r="D36" i="4"/>
  <c r="S36" i="4"/>
  <c r="W8" i="4"/>
  <c r="U8" i="4"/>
  <c r="D8" i="4"/>
  <c r="W132" i="3"/>
  <c r="U132" i="3"/>
  <c r="D132" i="3"/>
  <c r="W122" i="3"/>
  <c r="U122" i="3"/>
  <c r="D122" i="3"/>
  <c r="W106" i="3"/>
  <c r="U106" i="3"/>
  <c r="D106" i="3"/>
  <c r="S106" i="3"/>
  <c r="W96" i="3"/>
  <c r="U96" i="3"/>
  <c r="D96" i="3"/>
  <c r="S96" i="3"/>
  <c r="D84" i="3"/>
  <c r="D80" i="3"/>
  <c r="W69" i="3"/>
  <c r="U69" i="3"/>
  <c r="D69" i="3"/>
  <c r="W40" i="3"/>
  <c r="U40" i="3"/>
  <c r="D40" i="3"/>
  <c r="S40" i="3"/>
  <c r="W38" i="3"/>
  <c r="U38" i="3"/>
  <c r="D38" i="3"/>
  <c r="S38" i="3"/>
  <c r="W36" i="3"/>
  <c r="U36" i="3"/>
  <c r="D36" i="3"/>
  <c r="S36" i="3"/>
  <c r="W34" i="3"/>
  <c r="U34" i="3"/>
  <c r="D34" i="3"/>
  <c r="S34" i="3"/>
  <c r="W32" i="3"/>
  <c r="U32" i="3"/>
  <c r="D32" i="3"/>
  <c r="S32" i="3"/>
  <c r="W30" i="3"/>
  <c r="U30" i="3"/>
  <c r="D30" i="3"/>
  <c r="S30" i="3"/>
  <c r="W28" i="3"/>
  <c r="U28" i="3"/>
  <c r="D28" i="3"/>
  <c r="S28" i="3"/>
  <c r="W26" i="3"/>
  <c r="U26" i="3"/>
  <c r="D26" i="3"/>
  <c r="S26" i="3"/>
  <c r="W24" i="3"/>
  <c r="U24" i="3"/>
  <c r="D24" i="3"/>
  <c r="S24" i="3"/>
  <c r="W22" i="3"/>
  <c r="U22" i="3"/>
  <c r="W20" i="3"/>
  <c r="U20" i="3"/>
  <c r="W18" i="3"/>
  <c r="U18" i="3"/>
  <c r="D18" i="3"/>
  <c r="S18" i="3"/>
  <c r="W8" i="3"/>
  <c r="D8" i="3"/>
</calcChain>
</file>

<file path=xl/sharedStrings.xml><?xml version="1.0" encoding="utf-8"?>
<sst xmlns="http://schemas.openxmlformats.org/spreadsheetml/2006/main" count="236" uniqueCount="90">
  <si>
    <t>Backdrop</t>
  </si>
  <si>
    <t>Result</t>
  </si>
  <si>
    <t>By examining claims data related to opioid prescription patterns, employers can identify potential patterns of risk or implement actions to help prevent OUD among their workforce. Employers can use the information obtained from this data to design benefits to ensure that their employees have the support needed to prevent OUD. What is being prescribed, the rate of prescribing, length of prescribing, receipt of prescriptions from multiple sources, and top conditions being prescribed provide valuable insight into the status of opioid use in the employer’s workforce. Employers may wish to stratify this data into additional subgroups.</t>
  </si>
  <si>
    <t xml:space="preserve">How Often Are Members Being Exposed to Opioids? </t>
  </si>
  <si>
    <t>PREVENTION</t>
  </si>
  <si>
    <t>Opioids Prescriptions</t>
  </si>
  <si>
    <t>Measure</t>
  </si>
  <si>
    <t>Numerator</t>
  </si>
  <si>
    <t>Denominator</t>
  </si>
  <si>
    <t>Organization Rate</t>
  </si>
  <si>
    <t>KY Rate</t>
  </si>
  <si>
    <t>National Rate</t>
  </si>
  <si>
    <t>Why are Members Being Prescribed Opioids?</t>
  </si>
  <si>
    <t>Condition</t>
  </si>
  <si>
    <t xml:space="preserve">     Low Back Pain</t>
  </si>
  <si>
    <t xml:space="preserve">     Spinal, Non-Low Back Pain</t>
  </si>
  <si>
    <t xml:space="preserve">     Osteoarthritis</t>
  </si>
  <si>
    <t xml:space="preserve">     Joint Disorder</t>
  </si>
  <si>
    <t xml:space="preserve">     Knee Injury</t>
  </si>
  <si>
    <t xml:space="preserve">     Broken/Dislocated Wrist/Arm</t>
  </si>
  <si>
    <t xml:space="preserve">     Conditions Related to Med/Surg</t>
  </si>
  <si>
    <t xml:space="preserve">     Headache/Migraine</t>
  </si>
  <si>
    <t xml:space="preserve">     Gallbladder Inflammation</t>
  </si>
  <si>
    <t xml:space="preserve">     Urinary Tract Calculus</t>
  </si>
  <si>
    <t xml:space="preserve">     Pregnancy w C-Section</t>
  </si>
  <si>
    <t>Top Conditions Opioids are Most Prescribed For</t>
  </si>
  <si>
    <t>Use of Opioids at High Dosage</t>
  </si>
  <si>
    <t>Opioid Total Days Covered</t>
  </si>
  <si>
    <t>Result Org</t>
  </si>
  <si>
    <t>Spinal, Non-Low Back Pain</t>
  </si>
  <si>
    <t>Low Back Pain</t>
  </si>
  <si>
    <t>Osteoarthritis</t>
  </si>
  <si>
    <t>Joint Disorder</t>
  </si>
  <si>
    <t>Knee Injury</t>
  </si>
  <si>
    <t>Broken/Dislocated Wrist/Arm</t>
  </si>
  <si>
    <t>Broken/Dislocated Ankle/Arm</t>
  </si>
  <si>
    <t>Conditions Related to Med/Surg</t>
  </si>
  <si>
    <t>Headache/Migraine</t>
  </si>
  <si>
    <t>Gallbladder Inflammation</t>
  </si>
  <si>
    <t>Urinary Tract Calculus</t>
  </si>
  <si>
    <t>Pregnancy w C-Section</t>
  </si>
  <si>
    <t>Result State</t>
  </si>
  <si>
    <t>Result National</t>
  </si>
  <si>
    <t xml:space="preserve">     Broken/Dislocated Ankle/Foot</t>
  </si>
  <si>
    <t>Are members who are prescribed opioids at risk?</t>
  </si>
  <si>
    <t>Opioid Lag Days Between Rx</t>
  </si>
  <si>
    <t>Use of Opioids from Multiple Providers</t>
  </si>
  <si>
    <t xml:space="preserve">     Multiple Pharmacies</t>
  </si>
  <si>
    <t>Multiple Providers</t>
  </si>
  <si>
    <t>Multiple Pharmacies</t>
  </si>
  <si>
    <t>Multiple Providers and Providers</t>
  </si>
  <si>
    <t>Are members overdosing on opioids?</t>
  </si>
  <si>
    <t>Opioid Overdose Rescue (Naloxone) Prescriptions</t>
  </si>
  <si>
    <t>ER Visits Due to Overdose</t>
  </si>
  <si>
    <t>Concurrent Use of Opioids and Benzodiapines</t>
  </si>
  <si>
    <t>How many members have been diagnosed with a substance use disorder?</t>
  </si>
  <si>
    <t>Substance Use Disorder Diagnosis (Dx)</t>
  </si>
  <si>
    <t>TREATMENT AND RECOVERY</t>
  </si>
  <si>
    <t>Opioid Use Disorder Diagnosis (Dx)</t>
  </si>
  <si>
    <t>Alcohol Use Disorder Diagnosis (Dx)</t>
  </si>
  <si>
    <t>Are members with a substance use disorder getting treatment?</t>
  </si>
  <si>
    <t>Identification of Alcohol and Other Drug Services</t>
  </si>
  <si>
    <t>Use of Pharmacotherapy for Opioid Use Disorder</t>
  </si>
  <si>
    <t>Counseling on Psychosocial and Pharmacologic Treatment Options for Opioid Addiction</t>
  </si>
  <si>
    <t>Follow-Up After High Intensity Care for Substance Use Disorder</t>
  </si>
  <si>
    <t>Opioids and the Workplace</t>
  </si>
  <si>
    <t>An Employer Toolkit for Supporting Prevention, Treatment, and Recovery</t>
  </si>
  <si>
    <t xml:space="preserve">This worksheet supplements the "Data Analytics to Understand the Workforce" section of the toolkit. For details on each measure, click visit Appendix C: Data Specifications. </t>
  </si>
  <si>
    <t>Just as companies otherwise utilize health plan claims data to manage health benefits and services investments to facilitate a healthy, productive workforce, employers can utilize their data to understand the status of their workforce’s substance and opioid use disorder (OUD) risks and trends. This worksheet supplements the "Data Analytics to Understand the Workforce" section of the toolkit. For details on each measure, visit Appendix C: Data Specifications.</t>
  </si>
  <si>
    <t>Using the Tool</t>
  </si>
  <si>
    <t>To refer at any time to the description of a measure or its numerator or denominator, select the cell with the measure name and a description will appear:</t>
  </si>
  <si>
    <t>To prevent the accidental modification of formulas and cell references, all cells except for numerator and denominator have been locked. If you need to manually adjust a cell, you can unlock the workbook at any time with the following instructions and password:</t>
  </si>
  <si>
    <t>Lock or Unlock Specific Areas of a Protected Worksheet</t>
  </si>
  <si>
    <t>Password: unlock</t>
  </si>
  <si>
    <t>Rate Per 1,000</t>
  </si>
  <si>
    <t>Organization</t>
  </si>
  <si>
    <t xml:space="preserve">     Multiple Prescribers</t>
  </si>
  <si>
    <t xml:space="preserve">     Multiple Prescribers and Pharmacies</t>
  </si>
  <si>
    <t>About the Benchmarks</t>
  </si>
  <si>
    <t xml:space="preserve">Unless otherwise indicated, the Kentucky and National rates come from the IBM Marketscan Research Databases. </t>
  </si>
  <si>
    <t>When available, the state and national rates will be populated on the slider alongside your organization's rate for comparison and benchmarking:</t>
  </si>
  <si>
    <r>
      <t>About IBM</t>
    </r>
    <r>
      <rPr>
        <sz val="11"/>
        <color theme="1"/>
        <rFont val="Calibri"/>
        <family val="2"/>
      </rPr>
      <t>®</t>
    </r>
    <r>
      <rPr>
        <i/>
        <sz val="11"/>
        <color theme="1"/>
        <rFont val="Calibri"/>
        <family val="2"/>
        <scheme val="minor"/>
      </rPr>
      <t xml:space="preserve"> MarketScan® Research Databases and analytic notes: IBM® MarketScan® Research Databases are a family of data sets that fully integrate many types of data for healthcare research. This worksheet summarizes findings in 2018 on actual claims data for de-identified patients in the IBM MartketScan Research Database.</t>
    </r>
  </si>
  <si>
    <t>Appendix C: Data Specifications</t>
  </si>
  <si>
    <t>Data Analytics to Understand the Workforce</t>
  </si>
  <si>
    <t>On the following tabs you will find the 17 measures outlined in the "Opioids and the Workplace" employer toolkit. For each measure, you will enter the numerator and denominator for your employee population, which will calculate your organization rate and adjust the organization score slider:</t>
  </si>
  <si>
    <t>Opioid Overdose/Poisoning Patients per 1,000 Members</t>
  </si>
  <si>
    <t>Opioid Overdose/Poisoning Visits per 1,000 Members</t>
  </si>
  <si>
    <t>KY Rate*</t>
  </si>
  <si>
    <t>National Rate*</t>
  </si>
  <si>
    <t>*State and National rates indicated with an asterisk come from KHC Consolidated Measurement Reports (Commercial PPO). For more information, visit www.KHCollaborative.org/initiatives/community-reporting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</si>
</sst>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5" x14ac:knownFonts="1">
    <font>
      <sz val="11"/>
      <color theme="1"/>
      <name val="Calibri"/>
      <family val="2"/>
      <scheme val="minor"/>
    </font>
    <font>
      <sz val="11"/>
      <color theme="1"/>
      <name val="Calibri"/>
      <family val="2"/>
      <scheme val="minor"/>
    </font>
    <font>
      <sz val="11"/>
      <color theme="0"/>
      <name val="Calibri"/>
      <family val="2"/>
      <scheme val="minor"/>
    </font>
    <font>
      <b/>
      <sz val="20"/>
      <color rgb="FF91BD10"/>
      <name val="Calibri"/>
      <family val="2"/>
      <scheme val="minor"/>
    </font>
    <font>
      <b/>
      <sz val="16"/>
      <color rgb="FF91BD10"/>
      <name val="Calibri"/>
      <family val="2"/>
      <scheme val="minor"/>
    </font>
    <font>
      <sz val="14"/>
      <color theme="1"/>
      <name val="Calibri"/>
      <family val="2"/>
      <scheme val="minor"/>
    </font>
    <font>
      <b/>
      <sz val="14"/>
      <color rgb="FF009999"/>
      <name val="Calibri"/>
      <family val="2"/>
      <scheme val="minor"/>
    </font>
    <font>
      <b/>
      <sz val="11"/>
      <color rgb="FF009999"/>
      <name val="Calibri"/>
      <family val="2"/>
      <scheme val="minor"/>
    </font>
    <font>
      <b/>
      <sz val="14"/>
      <color rgb="FFC30068"/>
      <name val="Calibri"/>
      <family val="2"/>
      <scheme val="minor"/>
    </font>
    <font>
      <b/>
      <sz val="11"/>
      <color rgb="FFC30068"/>
      <name val="Calibri"/>
      <family val="2"/>
      <scheme val="minor"/>
    </font>
    <font>
      <sz val="14"/>
      <color rgb="FFFF6D00"/>
      <name val="Calibri"/>
      <family val="2"/>
      <scheme val="minor"/>
    </font>
    <font>
      <b/>
      <sz val="14"/>
      <color rgb="FFFF6D00"/>
      <name val="Calibri"/>
      <family val="2"/>
      <scheme val="minor"/>
    </font>
    <font>
      <b/>
      <sz val="14"/>
      <color theme="0" tint="-0.499984740745262"/>
      <name val="Calibri"/>
      <family val="2"/>
      <scheme val="minor"/>
    </font>
    <font>
      <sz val="14"/>
      <color theme="0" tint="-0.499984740745262"/>
      <name val="Calibri"/>
      <family val="2"/>
      <scheme val="minor"/>
    </font>
    <font>
      <b/>
      <sz val="11"/>
      <color theme="1"/>
      <name val="Calibri"/>
      <family val="2"/>
      <scheme val="minor"/>
    </font>
    <font>
      <sz val="14"/>
      <color rgb="FFC30068"/>
      <name val="Calibri"/>
      <family val="2"/>
      <scheme val="minor"/>
    </font>
    <font>
      <sz val="18"/>
      <color theme="2" tint="-0.499984740745262"/>
      <name val="Calibri"/>
      <family val="2"/>
      <scheme val="minor"/>
    </font>
    <font>
      <b/>
      <sz val="22"/>
      <color rgb="FF91BD10"/>
      <name val="Calibri"/>
      <family val="2"/>
      <scheme val="minor"/>
    </font>
    <font>
      <u/>
      <sz val="11"/>
      <color theme="10"/>
      <name val="Calibri"/>
      <family val="2"/>
      <scheme val="minor"/>
    </font>
    <font>
      <u/>
      <sz val="11"/>
      <color rgb="FFFF6D00"/>
      <name val="Calibri"/>
      <family val="2"/>
      <scheme val="minor"/>
    </font>
    <font>
      <b/>
      <sz val="18"/>
      <color rgb="FF91BD10"/>
      <name val="Calibri"/>
      <family val="2"/>
      <scheme val="minor"/>
    </font>
    <font>
      <b/>
      <u/>
      <sz val="14"/>
      <color rgb="FF009999"/>
      <name val="Calibri"/>
      <family val="2"/>
      <scheme val="minor"/>
    </font>
    <font>
      <i/>
      <sz val="11"/>
      <color theme="1"/>
      <name val="Calibri"/>
      <family val="2"/>
      <scheme val="minor"/>
    </font>
    <font>
      <sz val="11"/>
      <color theme="1"/>
      <name val="Calibri"/>
      <family val="2"/>
    </font>
    <font>
      <b/>
      <sz val="12"/>
      <color rgb="FF009999"/>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99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8" fillId="0" borderId="0" applyNumberFormat="0" applyFill="0" applyBorder="0" applyAlignment="0" applyProtection="0"/>
  </cellStyleXfs>
  <cellXfs count="65">
    <xf numFmtId="0" fontId="0" fillId="0" borderId="0" xfId="0"/>
    <xf numFmtId="0" fontId="0" fillId="2" borderId="0" xfId="0" applyFill="1"/>
    <xf numFmtId="9" fontId="0" fillId="2" borderId="0" xfId="0" applyNumberFormat="1" applyFill="1"/>
    <xf numFmtId="164" fontId="0" fillId="2" borderId="0" xfId="0" applyNumberFormat="1" applyFill="1"/>
    <xf numFmtId="0" fontId="4" fillId="2" borderId="0" xfId="0" applyFont="1" applyFill="1"/>
    <xf numFmtId="0" fontId="5" fillId="2" borderId="0" xfId="0" applyFont="1" applyFill="1"/>
    <xf numFmtId="0" fontId="6" fillId="2" borderId="0" xfId="0" applyFont="1" applyFill="1"/>
    <xf numFmtId="9" fontId="6" fillId="2" borderId="0" xfId="0" applyNumberFormat="1" applyFont="1" applyFill="1" applyAlignment="1">
      <alignment horizontal="center"/>
    </xf>
    <xf numFmtId="0" fontId="7" fillId="2" borderId="0" xfId="0" applyFont="1" applyFill="1"/>
    <xf numFmtId="0" fontId="8" fillId="2" borderId="0" xfId="0" applyFont="1" applyFill="1"/>
    <xf numFmtId="9" fontId="8" fillId="2" borderId="0" xfId="0" applyNumberFormat="1" applyFont="1" applyFill="1" applyAlignment="1">
      <alignment horizontal="center"/>
    </xf>
    <xf numFmtId="0" fontId="9" fillId="2" borderId="0" xfId="0" applyFont="1" applyFill="1"/>
    <xf numFmtId="0" fontId="6" fillId="2" borderId="0" xfId="0" applyFont="1" applyFill="1" applyAlignment="1">
      <alignment horizontal="center"/>
    </xf>
    <xf numFmtId="0" fontId="11" fillId="2" borderId="0" xfId="0" applyFont="1" applyFill="1"/>
    <xf numFmtId="0" fontId="12" fillId="2" borderId="0" xfId="0" applyFont="1" applyFill="1"/>
    <xf numFmtId="0" fontId="13" fillId="2" borderId="0" xfId="0" applyFont="1" applyFill="1"/>
    <xf numFmtId="0" fontId="8" fillId="2" borderId="0" xfId="0" applyFont="1" applyFill="1" applyAlignment="1">
      <alignment horizontal="center"/>
    </xf>
    <xf numFmtId="0" fontId="11" fillId="2" borderId="0" xfId="0" applyFont="1" applyFill="1" applyAlignment="1">
      <alignment horizontal="center"/>
    </xf>
    <xf numFmtId="0" fontId="10" fillId="2" borderId="0" xfId="0" applyFont="1" applyFill="1" applyAlignment="1">
      <alignment horizontal="center"/>
    </xf>
    <xf numFmtId="0" fontId="15" fillId="2" borderId="0" xfId="0" applyFont="1" applyFill="1" applyAlignment="1">
      <alignment horizontal="center"/>
    </xf>
    <xf numFmtId="0" fontId="0" fillId="0" borderId="0" xfId="0" applyBorder="1"/>
    <xf numFmtId="0" fontId="0" fillId="2" borderId="0" xfId="0" applyFill="1" applyBorder="1"/>
    <xf numFmtId="165" fontId="8" fillId="2" borderId="0" xfId="0" applyNumberFormat="1" applyFont="1" applyFill="1" applyAlignment="1">
      <alignment horizontal="center"/>
    </xf>
    <xf numFmtId="9" fontId="11" fillId="2" borderId="0" xfId="0" applyNumberFormat="1" applyFont="1" applyFill="1" applyAlignment="1">
      <alignment horizontal="center"/>
    </xf>
    <xf numFmtId="165" fontId="11" fillId="2" borderId="0" xfId="0" applyNumberFormat="1" applyFont="1" applyFill="1" applyAlignment="1">
      <alignment horizontal="center"/>
    </xf>
    <xf numFmtId="0" fontId="14" fillId="2" borderId="0" xfId="0" applyFont="1" applyFill="1"/>
    <xf numFmtId="0" fontId="3" fillId="2" borderId="0" xfId="0" applyFont="1" applyFill="1" applyAlignment="1"/>
    <xf numFmtId="0" fontId="2" fillId="0" borderId="0" xfId="0" applyFont="1"/>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protection locked="0"/>
    </xf>
    <xf numFmtId="0" fontId="13" fillId="2" borderId="1" xfId="0" applyFont="1" applyFill="1" applyBorder="1" applyAlignment="1" applyProtection="1">
      <alignment horizontal="center"/>
      <protection locked="0"/>
    </xf>
    <xf numFmtId="0" fontId="0" fillId="2" borderId="0" xfId="0" applyFill="1" applyProtection="1">
      <protection locked="0"/>
    </xf>
    <xf numFmtId="0" fontId="12" fillId="2" borderId="0" xfId="0" applyFont="1" applyFill="1" applyProtection="1">
      <protection locked="0"/>
    </xf>
    <xf numFmtId="0" fontId="13" fillId="2" borderId="0" xfId="0" applyFont="1" applyFill="1" applyAlignment="1" applyProtection="1">
      <alignment horizontal="center"/>
      <protection locked="0"/>
    </xf>
    <xf numFmtId="0" fontId="13" fillId="2" borderId="1" xfId="0" applyFont="1" applyFill="1" applyBorder="1" applyAlignment="1" applyProtection="1">
      <alignment vertical="center"/>
      <protection locked="0"/>
    </xf>
    <xf numFmtId="0" fontId="2" fillId="2" borderId="0" xfId="0" applyFont="1" applyFill="1" applyAlignment="1">
      <alignment vertical="center" wrapText="1"/>
    </xf>
    <xf numFmtId="0" fontId="13" fillId="2" borderId="0" xfId="0" applyFont="1" applyFill="1" applyBorder="1" applyAlignment="1" applyProtection="1">
      <alignment horizontal="center" vertical="center"/>
      <protection locked="0"/>
    </xf>
    <xf numFmtId="0" fontId="20" fillId="2" borderId="0" xfId="0" applyFont="1" applyFill="1"/>
    <xf numFmtId="165" fontId="15" fillId="2" borderId="0" xfId="1" applyNumberFormat="1" applyFont="1" applyFill="1" applyAlignment="1">
      <alignment horizontal="center"/>
    </xf>
    <xf numFmtId="165" fontId="10" fillId="2" borderId="0" xfId="1" applyNumberFormat="1" applyFont="1" applyFill="1" applyAlignment="1">
      <alignment horizontal="center"/>
    </xf>
    <xf numFmtId="0" fontId="19" fillId="2" borderId="0" xfId="2" applyFont="1" applyFill="1" applyAlignment="1">
      <alignment horizontal="center"/>
    </xf>
    <xf numFmtId="0" fontId="0" fillId="2" borderId="0" xfId="0" applyFill="1" applyAlignment="1">
      <alignment horizontal="center"/>
    </xf>
    <xf numFmtId="0" fontId="2" fillId="2" borderId="0" xfId="0" applyFont="1" applyFill="1"/>
    <xf numFmtId="9" fontId="2" fillId="2" borderId="0" xfId="0" applyNumberFormat="1" applyFont="1" applyFill="1"/>
    <xf numFmtId="164" fontId="2" fillId="2" borderId="0" xfId="0" applyNumberFormat="1" applyFont="1" applyFill="1"/>
    <xf numFmtId="9" fontId="2" fillId="2" borderId="0" xfId="1" applyFont="1" applyFill="1"/>
    <xf numFmtId="164" fontId="2" fillId="0" borderId="0" xfId="0" applyNumberFormat="1" applyFont="1"/>
    <xf numFmtId="10" fontId="2" fillId="0" borderId="0" xfId="0" applyNumberFormat="1" applyFont="1"/>
    <xf numFmtId="0" fontId="17" fillId="2" borderId="0" xfId="0" applyFont="1" applyFill="1" applyAlignment="1">
      <alignment horizontal="center"/>
    </xf>
    <xf numFmtId="0" fontId="16" fillId="2" borderId="0" xfId="0" applyFont="1" applyFill="1" applyAlignment="1">
      <alignment horizontal="center"/>
    </xf>
    <xf numFmtId="0" fontId="2" fillId="3" borderId="0" xfId="0" applyFont="1" applyFill="1" applyAlignment="1">
      <alignment horizontal="left" vertical="center" wrapText="1"/>
    </xf>
    <xf numFmtId="0" fontId="21" fillId="2" borderId="0" xfId="2" applyFont="1" applyFill="1" applyAlignment="1">
      <alignment horizontal="center"/>
    </xf>
    <xf numFmtId="0" fontId="11" fillId="2" borderId="0" xfId="0" applyFont="1" applyFill="1" applyAlignment="1">
      <alignment horizontal="center"/>
    </xf>
    <xf numFmtId="0" fontId="19" fillId="2" borderId="0" xfId="2" applyFont="1" applyFill="1" applyAlignment="1">
      <alignment horizontal="center"/>
    </xf>
    <xf numFmtId="0" fontId="0" fillId="2" borderId="0" xfId="0" applyFill="1" applyAlignment="1">
      <alignment horizontal="center"/>
    </xf>
    <xf numFmtId="0" fontId="0" fillId="2" borderId="0" xfId="0" applyFill="1" applyAlignment="1">
      <alignment horizontal="left" vertical="center" wrapText="1"/>
    </xf>
    <xf numFmtId="0" fontId="0" fillId="2" borderId="0" xfId="0" applyFill="1" applyAlignment="1">
      <alignment horizontal="left" vertical="center"/>
    </xf>
    <xf numFmtId="0" fontId="22" fillId="2" borderId="0" xfId="0" applyFont="1" applyFill="1" applyAlignment="1">
      <alignment horizontal="left" vertical="center" wrapText="1"/>
    </xf>
    <xf numFmtId="0" fontId="13" fillId="2" borderId="0" xfId="0" applyFont="1" applyFill="1" applyAlignment="1">
      <alignment horizontal="left" vertical="top" wrapText="1"/>
    </xf>
    <xf numFmtId="0" fontId="24" fillId="2" borderId="0" xfId="0" applyFont="1" applyFill="1" applyAlignment="1">
      <alignment horizontal="left" wrapText="1"/>
    </xf>
    <xf numFmtId="0" fontId="11" fillId="2" borderId="0" xfId="0" applyFont="1" applyFill="1" applyAlignment="1">
      <alignment horizontal="left" wrapText="1"/>
    </xf>
    <xf numFmtId="0" fontId="13" fillId="2" borderId="0" xfId="0" applyFont="1" applyFill="1" applyAlignment="1">
      <alignment horizontal="center"/>
    </xf>
    <xf numFmtId="0" fontId="2" fillId="3" borderId="0" xfId="0" applyFont="1" applyFill="1" applyAlignment="1">
      <alignment horizontal="center" vertical="center" wrapText="1"/>
    </xf>
    <xf numFmtId="0" fontId="3" fillId="2" borderId="0" xfId="0" applyFont="1" applyFill="1" applyAlignment="1">
      <alignment horizontal="center"/>
    </xf>
    <xf numFmtId="0" fontId="12" fillId="2" borderId="0" xfId="0" applyFont="1" applyFill="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9999"/>
      <color rgb="FF91BD10"/>
      <color rgb="FFFF6D00"/>
      <color rgb="FFC30068"/>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image" Target="../media/image9.png"/><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11/relationships/chartColorStyle" Target="colors76.xml"/><Relationship Id="rId1" Type="http://schemas.microsoft.com/office/2011/relationships/chartStyle" Target="style76.xml"/></Relationships>
</file>

<file path=xl/charts/_rels/chart8.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A79A-4CE8-A7BA-E5ACA160BC11}"/>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A79A-4CE8-A7BA-E5ACA160BC11}"/>
            </c:ext>
          </c:extLst>
        </c:ser>
        <c:ser>
          <c:idx val="2"/>
          <c:order val="2"/>
          <c:tx>
            <c:strRef>
              <c:f>Prevention!$A$18</c:f>
              <c:strCache>
                <c:ptCount val="1"/>
                <c:pt idx="0">
                  <c:v>     Low Back Pain</c:v>
                </c:pt>
              </c:strCache>
            </c:strRef>
          </c:tx>
          <c:spPr>
            <a:solidFill>
              <a:srgbClr val="91BD10">
                <a:alpha val="64000"/>
              </a:srgbClr>
            </a:solidFill>
            <a:ln>
              <a:noFill/>
            </a:ln>
            <a:effectLst/>
          </c:spPr>
          <c:invertIfNegative val="0"/>
          <c:val>
            <c:numRef>
              <c:f>Prevention!$R$96</c:f>
              <c:numCache>
                <c:formatCode>General</c:formatCode>
                <c:ptCount val="1"/>
                <c:pt idx="0">
                  <c:v>2</c:v>
                </c:pt>
              </c:numCache>
            </c:numRef>
          </c:val>
          <c:extLst>
            <c:ext xmlns:c16="http://schemas.microsoft.com/office/drawing/2014/chart" uri="{C3380CC4-5D6E-409C-BE32-E72D297353CC}">
              <c16:uniqueId val="{00000002-A79A-4CE8-A7BA-E5ACA160BC11}"/>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Prevention!$S$113</c:f>
              <c:numCache>
                <c:formatCode>General</c:formatCode>
                <c:ptCount val="1"/>
                <c:pt idx="0">
                  <c:v>0.9375</c:v>
                </c:pt>
              </c:numCache>
            </c:numRef>
          </c:val>
          <c:extLst>
            <c:ext xmlns:c16="http://schemas.microsoft.com/office/drawing/2014/chart" uri="{C3380CC4-5D6E-409C-BE32-E72D297353CC}">
              <c16:uniqueId val="{00000003-A79A-4CE8-A7BA-E5ACA160BC11}"/>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5-A79A-4CE8-A7BA-E5ACA160BC11}"/>
              </c:ext>
            </c:extLst>
          </c:dPt>
          <c:val>
            <c:numRef>
              <c:f>Prevention!$T$96</c:f>
              <c:numCache>
                <c:formatCode>General</c:formatCode>
                <c:ptCount val="1"/>
                <c:pt idx="0">
                  <c:v>0.125</c:v>
                </c:pt>
              </c:numCache>
            </c:numRef>
          </c:val>
          <c:extLst>
            <c:ext xmlns:c16="http://schemas.microsoft.com/office/drawing/2014/chart" uri="{C3380CC4-5D6E-409C-BE32-E72D297353CC}">
              <c16:uniqueId val="{00000006-A79A-4CE8-A7BA-E5ACA160BC11}"/>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EBA9-481B-8A3E-0B992158E0BC}"/>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EBA9-481B-8A3E-0B992158E0BC}"/>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EBA9-481B-8A3E-0B992158E0BC}"/>
              </c:ext>
            </c:extLst>
          </c:dPt>
          <c:val>
            <c:numRef>
              <c:f>Prevention!$R$18</c:f>
              <c:numCache>
                <c:formatCode>0%</c:formatCode>
                <c:ptCount val="1"/>
                <c:pt idx="0">
                  <c:v>1</c:v>
                </c:pt>
              </c:numCache>
            </c:numRef>
          </c:val>
          <c:extLst>
            <c:ext xmlns:c16="http://schemas.microsoft.com/office/drawing/2014/chart" uri="{C3380CC4-5D6E-409C-BE32-E72D297353CC}">
              <c16:uniqueId val="{00000004-EBA9-481B-8A3E-0B992158E0BC}"/>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EBA9-481B-8A3E-0B992158E0BC}"/>
              </c:ext>
            </c:extLst>
          </c:dPt>
          <c:val>
            <c:numRef>
              <c:f>Prevention!$S$26</c:f>
              <c:numCache>
                <c:formatCode>0.000%</c:formatCode>
                <c:ptCount val="1"/>
                <c:pt idx="0">
                  <c:v>0.47499999999999998</c:v>
                </c:pt>
              </c:numCache>
            </c:numRef>
          </c:val>
          <c:extLst>
            <c:ext xmlns:c16="http://schemas.microsoft.com/office/drawing/2014/chart" uri="{C3380CC4-5D6E-409C-BE32-E72D297353CC}">
              <c16:uniqueId val="{00000007-EBA9-481B-8A3E-0B992158E0BC}"/>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9-EBA9-481B-8A3E-0B992158E0BC}"/>
              </c:ext>
            </c:extLst>
          </c:dPt>
          <c:val>
            <c:numRef>
              <c:f>Prevention!$T$18</c:f>
              <c:numCache>
                <c:formatCode>General</c:formatCode>
                <c:ptCount val="1"/>
                <c:pt idx="0">
                  <c:v>0.05</c:v>
                </c:pt>
              </c:numCache>
            </c:numRef>
          </c:val>
          <c:extLst>
            <c:ext xmlns:c16="http://schemas.microsoft.com/office/drawing/2014/chart" uri="{C3380CC4-5D6E-409C-BE32-E72D297353CC}">
              <c16:uniqueId val="{0000000A-EBA9-481B-8A3E-0B992158E0BC}"/>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BE71-4223-8962-5744E397B467}"/>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BE71-4223-8962-5744E397B467}"/>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BE71-4223-8962-5744E397B467}"/>
              </c:ext>
            </c:extLst>
          </c:dPt>
          <c:val>
            <c:numRef>
              <c:f>Prevention!$R$18</c:f>
              <c:numCache>
                <c:formatCode>0%</c:formatCode>
                <c:ptCount val="1"/>
                <c:pt idx="0">
                  <c:v>1</c:v>
                </c:pt>
              </c:numCache>
            </c:numRef>
          </c:val>
          <c:extLst>
            <c:ext xmlns:c16="http://schemas.microsoft.com/office/drawing/2014/chart" uri="{C3380CC4-5D6E-409C-BE32-E72D297353CC}">
              <c16:uniqueId val="{00000004-BE71-4223-8962-5744E397B467}"/>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Prevention!$S$28</c:f>
              <c:numCache>
                <c:formatCode>0.000%</c:formatCode>
                <c:ptCount val="1"/>
                <c:pt idx="0">
                  <c:v>0.47499999999999998</c:v>
                </c:pt>
              </c:numCache>
            </c:numRef>
          </c:val>
          <c:extLst>
            <c:ext xmlns:c16="http://schemas.microsoft.com/office/drawing/2014/chart" uri="{C3380CC4-5D6E-409C-BE32-E72D297353CC}">
              <c16:uniqueId val="{00000005-BE71-4223-8962-5744E397B467}"/>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7-BE71-4223-8962-5744E397B467}"/>
              </c:ext>
            </c:extLst>
          </c:dPt>
          <c:val>
            <c:numRef>
              <c:f>Prevention!$T$18</c:f>
              <c:numCache>
                <c:formatCode>General</c:formatCode>
                <c:ptCount val="1"/>
                <c:pt idx="0">
                  <c:v>0.05</c:v>
                </c:pt>
              </c:numCache>
            </c:numRef>
          </c:val>
          <c:extLst>
            <c:ext xmlns:c16="http://schemas.microsoft.com/office/drawing/2014/chart" uri="{C3380CC4-5D6E-409C-BE32-E72D297353CC}">
              <c16:uniqueId val="{00000008-BE71-4223-8962-5744E397B467}"/>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67AB-4446-BC56-D9A40A5DB096}"/>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67AB-4446-BC56-D9A40A5DB096}"/>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67AB-4446-BC56-D9A40A5DB096}"/>
              </c:ext>
            </c:extLst>
          </c:dPt>
          <c:val>
            <c:numRef>
              <c:f>Prevention!$R$18</c:f>
              <c:numCache>
                <c:formatCode>0%</c:formatCode>
                <c:ptCount val="1"/>
                <c:pt idx="0">
                  <c:v>1</c:v>
                </c:pt>
              </c:numCache>
            </c:numRef>
          </c:val>
          <c:extLst>
            <c:ext xmlns:c16="http://schemas.microsoft.com/office/drawing/2014/chart" uri="{C3380CC4-5D6E-409C-BE32-E72D297353CC}">
              <c16:uniqueId val="{00000004-67AB-4446-BC56-D9A40A5DB096}"/>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Prevention!$S$30</c:f>
              <c:numCache>
                <c:formatCode>0.000%</c:formatCode>
                <c:ptCount val="1"/>
                <c:pt idx="0">
                  <c:v>0.47499999999999998</c:v>
                </c:pt>
              </c:numCache>
            </c:numRef>
          </c:val>
          <c:extLst>
            <c:ext xmlns:c16="http://schemas.microsoft.com/office/drawing/2014/chart" uri="{C3380CC4-5D6E-409C-BE32-E72D297353CC}">
              <c16:uniqueId val="{00000005-67AB-4446-BC56-D9A40A5DB096}"/>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7-67AB-4446-BC56-D9A40A5DB096}"/>
              </c:ext>
            </c:extLst>
          </c:dPt>
          <c:val>
            <c:numRef>
              <c:f>Prevention!$T$18</c:f>
              <c:numCache>
                <c:formatCode>General</c:formatCode>
                <c:ptCount val="1"/>
                <c:pt idx="0">
                  <c:v>0.05</c:v>
                </c:pt>
              </c:numCache>
            </c:numRef>
          </c:val>
          <c:extLst>
            <c:ext xmlns:c16="http://schemas.microsoft.com/office/drawing/2014/chart" uri="{C3380CC4-5D6E-409C-BE32-E72D297353CC}">
              <c16:uniqueId val="{00000008-67AB-4446-BC56-D9A40A5DB096}"/>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1ADB-4FE4-85F5-48A04F7D0CDC}"/>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1ADB-4FE4-85F5-48A04F7D0CDC}"/>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1ADB-4FE4-85F5-48A04F7D0CDC}"/>
              </c:ext>
            </c:extLst>
          </c:dPt>
          <c:val>
            <c:numRef>
              <c:f>Prevention!$R$18</c:f>
              <c:numCache>
                <c:formatCode>0%</c:formatCode>
                <c:ptCount val="1"/>
                <c:pt idx="0">
                  <c:v>1</c:v>
                </c:pt>
              </c:numCache>
            </c:numRef>
          </c:val>
          <c:extLst>
            <c:ext xmlns:c16="http://schemas.microsoft.com/office/drawing/2014/chart" uri="{C3380CC4-5D6E-409C-BE32-E72D297353CC}">
              <c16:uniqueId val="{00000004-1ADB-4FE4-85F5-48A04F7D0CDC}"/>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1ADB-4FE4-85F5-48A04F7D0CDC}"/>
              </c:ext>
            </c:extLst>
          </c:dPt>
          <c:val>
            <c:numRef>
              <c:f>Prevention!$S$32</c:f>
              <c:numCache>
                <c:formatCode>0.000%</c:formatCode>
                <c:ptCount val="1"/>
                <c:pt idx="0">
                  <c:v>0.47499999999999998</c:v>
                </c:pt>
              </c:numCache>
            </c:numRef>
          </c:val>
          <c:extLst>
            <c:ext xmlns:c16="http://schemas.microsoft.com/office/drawing/2014/chart" uri="{C3380CC4-5D6E-409C-BE32-E72D297353CC}">
              <c16:uniqueId val="{00000007-1ADB-4FE4-85F5-48A04F7D0CDC}"/>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9-1ADB-4FE4-85F5-48A04F7D0CDC}"/>
              </c:ext>
            </c:extLst>
          </c:dPt>
          <c:val>
            <c:numRef>
              <c:f>Prevention!$T$18</c:f>
              <c:numCache>
                <c:formatCode>General</c:formatCode>
                <c:ptCount val="1"/>
                <c:pt idx="0">
                  <c:v>0.05</c:v>
                </c:pt>
              </c:numCache>
            </c:numRef>
          </c:val>
          <c:extLst>
            <c:ext xmlns:c16="http://schemas.microsoft.com/office/drawing/2014/chart" uri="{C3380CC4-5D6E-409C-BE32-E72D297353CC}">
              <c16:uniqueId val="{0000000A-1ADB-4FE4-85F5-48A04F7D0CDC}"/>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09F2-417E-91F3-CADC476120A2}"/>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09F2-417E-91F3-CADC476120A2}"/>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09F2-417E-91F3-CADC476120A2}"/>
              </c:ext>
            </c:extLst>
          </c:dPt>
          <c:val>
            <c:numRef>
              <c:f>Prevention!$R$18</c:f>
              <c:numCache>
                <c:formatCode>0%</c:formatCode>
                <c:ptCount val="1"/>
                <c:pt idx="0">
                  <c:v>1</c:v>
                </c:pt>
              </c:numCache>
            </c:numRef>
          </c:val>
          <c:extLst>
            <c:ext xmlns:c16="http://schemas.microsoft.com/office/drawing/2014/chart" uri="{C3380CC4-5D6E-409C-BE32-E72D297353CC}">
              <c16:uniqueId val="{00000004-09F2-417E-91F3-CADC476120A2}"/>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09F2-417E-91F3-CADC476120A2}"/>
              </c:ext>
            </c:extLst>
          </c:dPt>
          <c:val>
            <c:numRef>
              <c:f>Prevention!$S$34</c:f>
              <c:numCache>
                <c:formatCode>0.000%</c:formatCode>
                <c:ptCount val="1"/>
                <c:pt idx="0">
                  <c:v>0.47499999999999998</c:v>
                </c:pt>
              </c:numCache>
            </c:numRef>
          </c:val>
          <c:extLst>
            <c:ext xmlns:c16="http://schemas.microsoft.com/office/drawing/2014/chart" uri="{C3380CC4-5D6E-409C-BE32-E72D297353CC}">
              <c16:uniqueId val="{00000007-09F2-417E-91F3-CADC476120A2}"/>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9-09F2-417E-91F3-CADC476120A2}"/>
              </c:ext>
            </c:extLst>
          </c:dPt>
          <c:val>
            <c:numRef>
              <c:f>Prevention!$T$18</c:f>
              <c:numCache>
                <c:formatCode>General</c:formatCode>
                <c:ptCount val="1"/>
                <c:pt idx="0">
                  <c:v>0.05</c:v>
                </c:pt>
              </c:numCache>
            </c:numRef>
          </c:val>
          <c:extLst>
            <c:ext xmlns:c16="http://schemas.microsoft.com/office/drawing/2014/chart" uri="{C3380CC4-5D6E-409C-BE32-E72D297353CC}">
              <c16:uniqueId val="{0000000A-09F2-417E-91F3-CADC476120A2}"/>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3A32-4DCE-9712-4C3FB915997B}"/>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3A32-4DCE-9712-4C3FB915997B}"/>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3A32-4DCE-9712-4C3FB915997B}"/>
              </c:ext>
            </c:extLst>
          </c:dPt>
          <c:val>
            <c:numRef>
              <c:f>Prevention!$R$18</c:f>
              <c:numCache>
                <c:formatCode>0%</c:formatCode>
                <c:ptCount val="1"/>
                <c:pt idx="0">
                  <c:v>1</c:v>
                </c:pt>
              </c:numCache>
            </c:numRef>
          </c:val>
          <c:extLst>
            <c:ext xmlns:c16="http://schemas.microsoft.com/office/drawing/2014/chart" uri="{C3380CC4-5D6E-409C-BE32-E72D297353CC}">
              <c16:uniqueId val="{00000004-3A32-4DCE-9712-4C3FB915997B}"/>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3A32-4DCE-9712-4C3FB915997B}"/>
              </c:ext>
            </c:extLst>
          </c:dPt>
          <c:val>
            <c:numRef>
              <c:f>Prevention!$S$36</c:f>
              <c:numCache>
                <c:formatCode>0.000%</c:formatCode>
                <c:ptCount val="1"/>
                <c:pt idx="0">
                  <c:v>0.47499999999999998</c:v>
                </c:pt>
              </c:numCache>
            </c:numRef>
          </c:val>
          <c:extLst>
            <c:ext xmlns:c16="http://schemas.microsoft.com/office/drawing/2014/chart" uri="{C3380CC4-5D6E-409C-BE32-E72D297353CC}">
              <c16:uniqueId val="{00000007-3A32-4DCE-9712-4C3FB915997B}"/>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9-3A32-4DCE-9712-4C3FB915997B}"/>
              </c:ext>
            </c:extLst>
          </c:dPt>
          <c:val>
            <c:numRef>
              <c:f>Prevention!$T$18</c:f>
              <c:numCache>
                <c:formatCode>General</c:formatCode>
                <c:ptCount val="1"/>
                <c:pt idx="0">
                  <c:v>0.05</c:v>
                </c:pt>
              </c:numCache>
            </c:numRef>
          </c:val>
          <c:extLst>
            <c:ext xmlns:c16="http://schemas.microsoft.com/office/drawing/2014/chart" uri="{C3380CC4-5D6E-409C-BE32-E72D297353CC}">
              <c16:uniqueId val="{0000000A-3A32-4DCE-9712-4C3FB915997B}"/>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D963-4796-B1A4-4C14EB3C0526}"/>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D963-4796-B1A4-4C14EB3C0526}"/>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D963-4796-B1A4-4C14EB3C0526}"/>
              </c:ext>
            </c:extLst>
          </c:dPt>
          <c:val>
            <c:numRef>
              <c:f>Prevention!$R$18</c:f>
              <c:numCache>
                <c:formatCode>0%</c:formatCode>
                <c:ptCount val="1"/>
                <c:pt idx="0">
                  <c:v>1</c:v>
                </c:pt>
              </c:numCache>
            </c:numRef>
          </c:val>
          <c:extLst>
            <c:ext xmlns:c16="http://schemas.microsoft.com/office/drawing/2014/chart" uri="{C3380CC4-5D6E-409C-BE32-E72D297353CC}">
              <c16:uniqueId val="{00000004-D963-4796-B1A4-4C14EB3C0526}"/>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Prevention!$S$38</c:f>
              <c:numCache>
                <c:formatCode>0.000%</c:formatCode>
                <c:ptCount val="1"/>
                <c:pt idx="0">
                  <c:v>0.47499999999999998</c:v>
                </c:pt>
              </c:numCache>
            </c:numRef>
          </c:val>
          <c:extLst>
            <c:ext xmlns:c16="http://schemas.microsoft.com/office/drawing/2014/chart" uri="{C3380CC4-5D6E-409C-BE32-E72D297353CC}">
              <c16:uniqueId val="{00000005-D963-4796-B1A4-4C14EB3C0526}"/>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7-D963-4796-B1A4-4C14EB3C0526}"/>
              </c:ext>
            </c:extLst>
          </c:dPt>
          <c:val>
            <c:numRef>
              <c:f>Prevention!$T$18</c:f>
              <c:numCache>
                <c:formatCode>General</c:formatCode>
                <c:ptCount val="1"/>
                <c:pt idx="0">
                  <c:v>0.05</c:v>
                </c:pt>
              </c:numCache>
            </c:numRef>
          </c:val>
          <c:extLst>
            <c:ext xmlns:c16="http://schemas.microsoft.com/office/drawing/2014/chart" uri="{C3380CC4-5D6E-409C-BE32-E72D297353CC}">
              <c16:uniqueId val="{00000008-D963-4796-B1A4-4C14EB3C0526}"/>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0BD5-4D74-98C9-2FBB7633F0BD}"/>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0BD5-4D74-98C9-2FBB7633F0BD}"/>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0BD5-4D74-98C9-2FBB7633F0BD}"/>
              </c:ext>
            </c:extLst>
          </c:dPt>
          <c:val>
            <c:numRef>
              <c:f>Prevention!$R$18</c:f>
              <c:numCache>
                <c:formatCode>0%</c:formatCode>
                <c:ptCount val="1"/>
                <c:pt idx="0">
                  <c:v>1</c:v>
                </c:pt>
              </c:numCache>
            </c:numRef>
          </c:val>
          <c:extLst>
            <c:ext xmlns:c16="http://schemas.microsoft.com/office/drawing/2014/chart" uri="{C3380CC4-5D6E-409C-BE32-E72D297353CC}">
              <c16:uniqueId val="{00000004-0BD5-4D74-98C9-2FBB7633F0BD}"/>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0BD5-4D74-98C9-2FBB7633F0BD}"/>
              </c:ext>
            </c:extLst>
          </c:dPt>
          <c:val>
            <c:numRef>
              <c:f>Prevention!$S$40</c:f>
              <c:numCache>
                <c:formatCode>0.000%</c:formatCode>
                <c:ptCount val="1"/>
                <c:pt idx="0">
                  <c:v>0.47499999999999998</c:v>
                </c:pt>
              </c:numCache>
            </c:numRef>
          </c:val>
          <c:extLst>
            <c:ext xmlns:c16="http://schemas.microsoft.com/office/drawing/2014/chart" uri="{C3380CC4-5D6E-409C-BE32-E72D297353CC}">
              <c16:uniqueId val="{00000007-0BD5-4D74-98C9-2FBB7633F0BD}"/>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9-0BD5-4D74-98C9-2FBB7633F0BD}"/>
              </c:ext>
            </c:extLst>
          </c:dPt>
          <c:val>
            <c:numRef>
              <c:f>Prevention!$T$18</c:f>
              <c:numCache>
                <c:formatCode>General</c:formatCode>
                <c:ptCount val="1"/>
                <c:pt idx="0">
                  <c:v>0.05</c:v>
                </c:pt>
              </c:numCache>
            </c:numRef>
          </c:val>
          <c:extLst>
            <c:ext xmlns:c16="http://schemas.microsoft.com/office/drawing/2014/chart" uri="{C3380CC4-5D6E-409C-BE32-E72D297353CC}">
              <c16:uniqueId val="{0000000A-0BD5-4D74-98C9-2FBB7633F0BD}"/>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E687-48FA-B9EF-B9FA711FF673}"/>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E687-48FA-B9EF-B9FA711FF673}"/>
            </c:ext>
          </c:extLst>
        </c:ser>
        <c:ser>
          <c:idx val="2"/>
          <c:order val="2"/>
          <c:tx>
            <c:strRef>
              <c:f>Prevention!$A$18</c:f>
              <c:strCache>
                <c:ptCount val="1"/>
                <c:pt idx="0">
                  <c:v>     Low Back Pain</c:v>
                </c:pt>
              </c:strCache>
            </c:strRef>
          </c:tx>
          <c:spPr>
            <a:solidFill>
              <a:srgbClr val="91BD10">
                <a:alpha val="65000"/>
              </a:srgbClr>
            </a:solidFill>
            <a:ln>
              <a:noFill/>
            </a:ln>
            <a:effectLst/>
          </c:spPr>
          <c:invertIfNegative val="0"/>
          <c:val>
            <c:numRef>
              <c:f>Prevention!$R$8</c:f>
              <c:numCache>
                <c:formatCode>General</c:formatCode>
                <c:ptCount val="1"/>
                <c:pt idx="0">
                  <c:v>200</c:v>
                </c:pt>
              </c:numCache>
            </c:numRef>
          </c:val>
          <c:extLst>
            <c:ext xmlns:c16="http://schemas.microsoft.com/office/drawing/2014/chart" uri="{C3380CC4-5D6E-409C-BE32-E72D297353CC}">
              <c16:uniqueId val="{00000002-E687-48FA-B9EF-B9FA711FF673}"/>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Prevention!$S$8</c:f>
              <c:numCache>
                <c:formatCode>General</c:formatCode>
                <c:ptCount val="1"/>
                <c:pt idx="0">
                  <c:v>95</c:v>
                </c:pt>
              </c:numCache>
            </c:numRef>
          </c:val>
          <c:extLst>
            <c:ext xmlns:c16="http://schemas.microsoft.com/office/drawing/2014/chart" uri="{C3380CC4-5D6E-409C-BE32-E72D297353CC}">
              <c16:uniqueId val="{00000003-E687-48FA-B9EF-B9FA711FF673}"/>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5-E687-48FA-B9EF-B9FA711FF673}"/>
              </c:ext>
            </c:extLst>
          </c:dPt>
          <c:val>
            <c:numRef>
              <c:f>Prevention!$T$8</c:f>
              <c:numCache>
                <c:formatCode>General</c:formatCode>
                <c:ptCount val="1"/>
                <c:pt idx="0">
                  <c:v>10</c:v>
                </c:pt>
              </c:numCache>
            </c:numRef>
          </c:val>
          <c:extLst>
            <c:ext xmlns:c16="http://schemas.microsoft.com/office/drawing/2014/chart" uri="{C3380CC4-5D6E-409C-BE32-E72D297353CC}">
              <c16:uniqueId val="{00000006-E687-48FA-B9EF-B9FA711FF673}"/>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00"/>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C878-4C55-9172-DB50FB26CAD3}"/>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C878-4C55-9172-DB50FB26CAD3}"/>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C878-4C55-9172-DB50FB26CAD3}"/>
              </c:ext>
            </c:extLst>
          </c:dPt>
          <c:val>
            <c:numRef>
              <c:f>Prevention!$R$18</c:f>
              <c:numCache>
                <c:formatCode>0%</c:formatCode>
                <c:ptCount val="1"/>
                <c:pt idx="0">
                  <c:v>1</c:v>
                </c:pt>
              </c:numCache>
            </c:numRef>
          </c:val>
          <c:extLst>
            <c:ext xmlns:c16="http://schemas.microsoft.com/office/drawing/2014/chart" uri="{C3380CC4-5D6E-409C-BE32-E72D297353CC}">
              <c16:uniqueId val="{00000004-C878-4C55-9172-DB50FB26CAD3}"/>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C878-4C55-9172-DB50FB26CAD3}"/>
              </c:ext>
            </c:extLst>
          </c:dPt>
          <c:val>
            <c:numRef>
              <c:f>Prevention!$U$40</c:f>
              <c:numCache>
                <c:formatCode>0.000%</c:formatCode>
                <c:ptCount val="1"/>
                <c:pt idx="0">
                  <c:v>1.9999999999999997E-2</c:v>
                </c:pt>
              </c:numCache>
            </c:numRef>
          </c:val>
          <c:extLst>
            <c:ext xmlns:c16="http://schemas.microsoft.com/office/drawing/2014/chart" uri="{C3380CC4-5D6E-409C-BE32-E72D297353CC}">
              <c16:uniqueId val="{00000007-C878-4C55-9172-DB50FB26CAD3}"/>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9-C878-4C55-9172-DB50FB26CAD3}"/>
              </c:ext>
            </c:extLst>
          </c:dPt>
          <c:val>
            <c:numRef>
              <c:f>Prevention!$V$40</c:f>
              <c:numCache>
                <c:formatCode>General</c:formatCode>
                <c:ptCount val="1"/>
                <c:pt idx="0">
                  <c:v>0.02</c:v>
                </c:pt>
              </c:numCache>
            </c:numRef>
          </c:val>
          <c:extLst>
            <c:ext xmlns:c16="http://schemas.microsoft.com/office/drawing/2014/chart" uri="{C3380CC4-5D6E-409C-BE32-E72D297353CC}">
              <c16:uniqueId val="{0000000A-C878-4C55-9172-DB50FB26CAD3}"/>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8925-43E8-B362-AD5150AF02BD}"/>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8925-43E8-B362-AD5150AF02BD}"/>
            </c:ext>
          </c:extLst>
        </c:ser>
        <c:ser>
          <c:idx val="2"/>
          <c:order val="2"/>
          <c:tx>
            <c:strRef>
              <c:f>Prevention!$A$18</c:f>
              <c:strCache>
                <c:ptCount val="1"/>
                <c:pt idx="0">
                  <c:v>     Low Back Pain</c:v>
                </c:pt>
              </c:strCache>
            </c:strRef>
          </c:tx>
          <c:spPr>
            <a:solidFill>
              <a:srgbClr val="91BD10">
                <a:alpha val="65000"/>
              </a:srgbClr>
            </a:solidFill>
            <a:ln>
              <a:noFill/>
            </a:ln>
            <a:effectLst/>
          </c:spPr>
          <c:invertIfNegative val="0"/>
          <c:val>
            <c:numRef>
              <c:f>Prevention!$R$8</c:f>
              <c:numCache>
                <c:formatCode>General</c:formatCode>
                <c:ptCount val="1"/>
                <c:pt idx="0">
                  <c:v>200</c:v>
                </c:pt>
              </c:numCache>
            </c:numRef>
          </c:val>
          <c:extLst>
            <c:ext xmlns:c16="http://schemas.microsoft.com/office/drawing/2014/chart" uri="{C3380CC4-5D6E-409C-BE32-E72D297353CC}">
              <c16:uniqueId val="{00000002-8925-43E8-B362-AD5150AF02BD}"/>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Prevention!$S$69</c:f>
              <c:numCache>
                <c:formatCode>General</c:formatCode>
                <c:ptCount val="1"/>
                <c:pt idx="0">
                  <c:v>95</c:v>
                </c:pt>
              </c:numCache>
            </c:numRef>
          </c:val>
          <c:extLst>
            <c:ext xmlns:c16="http://schemas.microsoft.com/office/drawing/2014/chart" uri="{C3380CC4-5D6E-409C-BE32-E72D297353CC}">
              <c16:uniqueId val="{00000003-8925-43E8-B362-AD5150AF02BD}"/>
            </c:ext>
          </c:extLst>
        </c:ser>
        <c:ser>
          <c:idx val="4"/>
          <c:order val="4"/>
          <c:spPr>
            <a:blipFill>
              <a:blip xmlns:r="http://schemas.openxmlformats.org/officeDocument/2006/relationships" r:embed="rId3"/>
              <a:stretch>
                <a:fillRect/>
              </a:stretch>
            </a:blipFill>
            <a:ln>
              <a:noFill/>
            </a:ln>
            <a:effectLst/>
          </c:spPr>
          <c:invertIfNegative val="0"/>
          <c:val>
            <c:numRef>
              <c:f>Prevention!$T$69</c:f>
              <c:numCache>
                <c:formatCode>General</c:formatCode>
                <c:ptCount val="1"/>
                <c:pt idx="0">
                  <c:v>10</c:v>
                </c:pt>
              </c:numCache>
            </c:numRef>
          </c:val>
          <c:extLst>
            <c:ext xmlns:c16="http://schemas.microsoft.com/office/drawing/2014/chart" uri="{C3380CC4-5D6E-409C-BE32-E72D297353CC}">
              <c16:uniqueId val="{00000006-8925-43E8-B362-AD5150AF02BD}"/>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00"/>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0ADF-44DE-BD69-DDA7D3EA3BC8}"/>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0ADF-44DE-BD69-DDA7D3EA3BC8}"/>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0ADF-44DE-BD69-DDA7D3EA3BC8}"/>
              </c:ext>
            </c:extLst>
          </c:dPt>
          <c:val>
            <c:numRef>
              <c:f>Prevention!$R$18</c:f>
              <c:numCache>
                <c:formatCode>0%</c:formatCode>
                <c:ptCount val="1"/>
                <c:pt idx="0">
                  <c:v>1</c:v>
                </c:pt>
              </c:numCache>
            </c:numRef>
          </c:val>
          <c:extLst>
            <c:ext xmlns:c16="http://schemas.microsoft.com/office/drawing/2014/chart" uri="{C3380CC4-5D6E-409C-BE32-E72D297353CC}">
              <c16:uniqueId val="{00000004-0ADF-44DE-BD69-DDA7D3EA3BC8}"/>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Prevention!$W$40</c:f>
              <c:numCache>
                <c:formatCode>0.000%</c:formatCode>
                <c:ptCount val="1"/>
                <c:pt idx="0">
                  <c:v>0.01</c:v>
                </c:pt>
              </c:numCache>
            </c:numRef>
          </c:val>
          <c:extLst>
            <c:ext xmlns:c16="http://schemas.microsoft.com/office/drawing/2014/chart" uri="{C3380CC4-5D6E-409C-BE32-E72D297353CC}">
              <c16:uniqueId val="{00000005-0ADF-44DE-BD69-DDA7D3EA3BC8}"/>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7-0ADF-44DE-BD69-DDA7D3EA3BC8}"/>
              </c:ext>
            </c:extLst>
          </c:dPt>
          <c:val>
            <c:numRef>
              <c:f>Prevention!$V$40</c:f>
              <c:numCache>
                <c:formatCode>General</c:formatCode>
                <c:ptCount val="1"/>
                <c:pt idx="0">
                  <c:v>0.02</c:v>
                </c:pt>
              </c:numCache>
            </c:numRef>
          </c:val>
          <c:extLst>
            <c:ext xmlns:c16="http://schemas.microsoft.com/office/drawing/2014/chart" uri="{C3380CC4-5D6E-409C-BE32-E72D297353CC}">
              <c16:uniqueId val="{00000008-0ADF-44DE-BD69-DDA7D3EA3BC8}"/>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972C-4F50-9F81-CB1559C46D61}"/>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972C-4F50-9F81-CB1559C46D61}"/>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972C-4F50-9F81-CB1559C46D61}"/>
              </c:ext>
            </c:extLst>
          </c:dPt>
          <c:val>
            <c:numRef>
              <c:f>Prevention!$R$18</c:f>
              <c:numCache>
                <c:formatCode>0%</c:formatCode>
                <c:ptCount val="1"/>
                <c:pt idx="0">
                  <c:v>1</c:v>
                </c:pt>
              </c:numCache>
            </c:numRef>
          </c:val>
          <c:extLst>
            <c:ext xmlns:c16="http://schemas.microsoft.com/office/drawing/2014/chart" uri="{C3380CC4-5D6E-409C-BE32-E72D297353CC}">
              <c16:uniqueId val="{00000004-972C-4F50-9F81-CB1559C46D61}"/>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972C-4F50-9F81-CB1559C46D61}"/>
              </c:ext>
            </c:extLst>
          </c:dPt>
          <c:val>
            <c:numRef>
              <c:f>Prevention!$W$38</c:f>
              <c:numCache>
                <c:formatCode>0.000%</c:formatCode>
                <c:ptCount val="1"/>
                <c:pt idx="0">
                  <c:v>1.9999999999999997E-2</c:v>
                </c:pt>
              </c:numCache>
            </c:numRef>
          </c:val>
          <c:extLst>
            <c:ext xmlns:c16="http://schemas.microsoft.com/office/drawing/2014/chart" uri="{C3380CC4-5D6E-409C-BE32-E72D297353CC}">
              <c16:uniqueId val="{00000007-972C-4F50-9F81-CB1559C46D61}"/>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9-972C-4F50-9F81-CB1559C46D61}"/>
              </c:ext>
            </c:extLst>
          </c:dPt>
          <c:val>
            <c:numRef>
              <c:f>Prevention!$V$40</c:f>
              <c:numCache>
                <c:formatCode>General</c:formatCode>
                <c:ptCount val="1"/>
                <c:pt idx="0">
                  <c:v>0.02</c:v>
                </c:pt>
              </c:numCache>
            </c:numRef>
          </c:val>
          <c:extLst>
            <c:ext xmlns:c16="http://schemas.microsoft.com/office/drawing/2014/chart" uri="{C3380CC4-5D6E-409C-BE32-E72D297353CC}">
              <c16:uniqueId val="{0000000A-972C-4F50-9F81-CB1559C46D61}"/>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F8C5-42CE-A723-862271174206}"/>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F8C5-42CE-A723-862271174206}"/>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F8C5-42CE-A723-862271174206}"/>
              </c:ext>
            </c:extLst>
          </c:dPt>
          <c:val>
            <c:numRef>
              <c:f>Prevention!$R$18</c:f>
              <c:numCache>
                <c:formatCode>0%</c:formatCode>
                <c:ptCount val="1"/>
                <c:pt idx="0">
                  <c:v>1</c:v>
                </c:pt>
              </c:numCache>
            </c:numRef>
          </c:val>
          <c:extLst>
            <c:ext xmlns:c16="http://schemas.microsoft.com/office/drawing/2014/chart" uri="{C3380CC4-5D6E-409C-BE32-E72D297353CC}">
              <c16:uniqueId val="{00000004-F8C5-42CE-A723-862271174206}"/>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F8C5-42CE-A723-862271174206}"/>
              </c:ext>
            </c:extLst>
          </c:dPt>
          <c:val>
            <c:numRef>
              <c:f>Prevention!$W$36</c:f>
              <c:numCache>
                <c:formatCode>0.000%</c:formatCode>
                <c:ptCount val="1"/>
                <c:pt idx="0">
                  <c:v>0.01</c:v>
                </c:pt>
              </c:numCache>
            </c:numRef>
          </c:val>
          <c:extLst>
            <c:ext xmlns:c16="http://schemas.microsoft.com/office/drawing/2014/chart" uri="{C3380CC4-5D6E-409C-BE32-E72D297353CC}">
              <c16:uniqueId val="{00000007-F8C5-42CE-A723-862271174206}"/>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9-F8C5-42CE-A723-862271174206}"/>
              </c:ext>
            </c:extLst>
          </c:dPt>
          <c:val>
            <c:numRef>
              <c:f>Prevention!$V$40</c:f>
              <c:numCache>
                <c:formatCode>General</c:formatCode>
                <c:ptCount val="1"/>
                <c:pt idx="0">
                  <c:v>0.02</c:v>
                </c:pt>
              </c:numCache>
            </c:numRef>
          </c:val>
          <c:extLst>
            <c:ext xmlns:c16="http://schemas.microsoft.com/office/drawing/2014/chart" uri="{C3380CC4-5D6E-409C-BE32-E72D297353CC}">
              <c16:uniqueId val="{0000000A-F8C5-42CE-A723-862271174206}"/>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D795-4991-915D-BE2D82B2BED7}"/>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D795-4991-915D-BE2D82B2BED7}"/>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D795-4991-915D-BE2D82B2BED7}"/>
              </c:ext>
            </c:extLst>
          </c:dPt>
          <c:val>
            <c:numRef>
              <c:f>Prevention!$R$18</c:f>
              <c:numCache>
                <c:formatCode>0%</c:formatCode>
                <c:ptCount val="1"/>
                <c:pt idx="0">
                  <c:v>1</c:v>
                </c:pt>
              </c:numCache>
            </c:numRef>
          </c:val>
          <c:extLst>
            <c:ext xmlns:c16="http://schemas.microsoft.com/office/drawing/2014/chart" uri="{C3380CC4-5D6E-409C-BE32-E72D297353CC}">
              <c16:uniqueId val="{00000004-D795-4991-915D-BE2D82B2BED7}"/>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D795-4991-915D-BE2D82B2BED7}"/>
              </c:ext>
            </c:extLst>
          </c:dPt>
          <c:val>
            <c:numRef>
              <c:f>Prevention!$W$34</c:f>
              <c:numCache>
                <c:formatCode>0.000%</c:formatCode>
                <c:ptCount val="1"/>
                <c:pt idx="0">
                  <c:v>1.9999999999999997E-2</c:v>
                </c:pt>
              </c:numCache>
            </c:numRef>
          </c:val>
          <c:extLst>
            <c:ext xmlns:c16="http://schemas.microsoft.com/office/drawing/2014/chart" uri="{C3380CC4-5D6E-409C-BE32-E72D297353CC}">
              <c16:uniqueId val="{00000007-D795-4991-915D-BE2D82B2BED7}"/>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9-D795-4991-915D-BE2D82B2BED7}"/>
              </c:ext>
            </c:extLst>
          </c:dPt>
          <c:val>
            <c:numRef>
              <c:f>Prevention!$V$40</c:f>
              <c:numCache>
                <c:formatCode>General</c:formatCode>
                <c:ptCount val="1"/>
                <c:pt idx="0">
                  <c:v>0.02</c:v>
                </c:pt>
              </c:numCache>
            </c:numRef>
          </c:val>
          <c:extLst>
            <c:ext xmlns:c16="http://schemas.microsoft.com/office/drawing/2014/chart" uri="{C3380CC4-5D6E-409C-BE32-E72D297353CC}">
              <c16:uniqueId val="{0000000A-D795-4991-915D-BE2D82B2BED7}"/>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0CB8-41D3-ACE7-03DB7975082B}"/>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0CB8-41D3-ACE7-03DB7975082B}"/>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0CB8-41D3-ACE7-03DB7975082B}"/>
              </c:ext>
            </c:extLst>
          </c:dPt>
          <c:val>
            <c:numRef>
              <c:f>Prevention!$R$18</c:f>
              <c:numCache>
                <c:formatCode>0%</c:formatCode>
                <c:ptCount val="1"/>
                <c:pt idx="0">
                  <c:v>1</c:v>
                </c:pt>
              </c:numCache>
            </c:numRef>
          </c:val>
          <c:extLst>
            <c:ext xmlns:c16="http://schemas.microsoft.com/office/drawing/2014/chart" uri="{C3380CC4-5D6E-409C-BE32-E72D297353CC}">
              <c16:uniqueId val="{00000004-0CB8-41D3-ACE7-03DB7975082B}"/>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0CB8-41D3-ACE7-03DB7975082B}"/>
              </c:ext>
            </c:extLst>
          </c:dPt>
          <c:val>
            <c:numRef>
              <c:f>Prevention!$W$32</c:f>
              <c:numCache>
                <c:formatCode>0.000%</c:formatCode>
                <c:ptCount val="1"/>
                <c:pt idx="0">
                  <c:v>0.01</c:v>
                </c:pt>
              </c:numCache>
            </c:numRef>
          </c:val>
          <c:extLst>
            <c:ext xmlns:c16="http://schemas.microsoft.com/office/drawing/2014/chart" uri="{C3380CC4-5D6E-409C-BE32-E72D297353CC}">
              <c16:uniqueId val="{00000007-0CB8-41D3-ACE7-03DB7975082B}"/>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9-0CB8-41D3-ACE7-03DB7975082B}"/>
              </c:ext>
            </c:extLst>
          </c:dPt>
          <c:val>
            <c:numRef>
              <c:f>Prevention!$V$40</c:f>
              <c:numCache>
                <c:formatCode>General</c:formatCode>
                <c:ptCount val="1"/>
                <c:pt idx="0">
                  <c:v>0.02</c:v>
                </c:pt>
              </c:numCache>
            </c:numRef>
          </c:val>
          <c:extLst>
            <c:ext xmlns:c16="http://schemas.microsoft.com/office/drawing/2014/chart" uri="{C3380CC4-5D6E-409C-BE32-E72D297353CC}">
              <c16:uniqueId val="{0000000A-0CB8-41D3-ACE7-03DB7975082B}"/>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12C6-404F-BB9C-B07179152E56}"/>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12C6-404F-BB9C-B07179152E56}"/>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12C6-404F-BB9C-B07179152E56}"/>
              </c:ext>
            </c:extLst>
          </c:dPt>
          <c:val>
            <c:numRef>
              <c:f>Prevention!$R$18</c:f>
              <c:numCache>
                <c:formatCode>0%</c:formatCode>
                <c:ptCount val="1"/>
                <c:pt idx="0">
                  <c:v>1</c:v>
                </c:pt>
              </c:numCache>
            </c:numRef>
          </c:val>
          <c:extLst>
            <c:ext xmlns:c16="http://schemas.microsoft.com/office/drawing/2014/chart" uri="{C3380CC4-5D6E-409C-BE32-E72D297353CC}">
              <c16:uniqueId val="{00000004-12C6-404F-BB9C-B07179152E56}"/>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Prevention!$W$30</c:f>
              <c:numCache>
                <c:formatCode>0.000%</c:formatCode>
                <c:ptCount val="1"/>
                <c:pt idx="0">
                  <c:v>0.01</c:v>
                </c:pt>
              </c:numCache>
            </c:numRef>
          </c:val>
          <c:extLst>
            <c:ext xmlns:c16="http://schemas.microsoft.com/office/drawing/2014/chart" uri="{C3380CC4-5D6E-409C-BE32-E72D297353CC}">
              <c16:uniqueId val="{00000005-12C6-404F-BB9C-B07179152E56}"/>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7-12C6-404F-BB9C-B07179152E56}"/>
              </c:ext>
            </c:extLst>
          </c:dPt>
          <c:val>
            <c:numRef>
              <c:f>Prevention!$V$40</c:f>
              <c:numCache>
                <c:formatCode>General</c:formatCode>
                <c:ptCount val="1"/>
                <c:pt idx="0">
                  <c:v>0.02</c:v>
                </c:pt>
              </c:numCache>
            </c:numRef>
          </c:val>
          <c:extLst>
            <c:ext xmlns:c16="http://schemas.microsoft.com/office/drawing/2014/chart" uri="{C3380CC4-5D6E-409C-BE32-E72D297353CC}">
              <c16:uniqueId val="{00000008-12C6-404F-BB9C-B07179152E56}"/>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8DBB-4CA9-B8E6-C3CB6C411D4F}"/>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8DBB-4CA9-B8E6-C3CB6C411D4F}"/>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8DBB-4CA9-B8E6-C3CB6C411D4F}"/>
              </c:ext>
            </c:extLst>
          </c:dPt>
          <c:val>
            <c:numRef>
              <c:f>Prevention!$R$18</c:f>
              <c:numCache>
                <c:formatCode>0%</c:formatCode>
                <c:ptCount val="1"/>
                <c:pt idx="0">
                  <c:v>1</c:v>
                </c:pt>
              </c:numCache>
            </c:numRef>
          </c:val>
          <c:extLst>
            <c:ext xmlns:c16="http://schemas.microsoft.com/office/drawing/2014/chart" uri="{C3380CC4-5D6E-409C-BE32-E72D297353CC}">
              <c16:uniqueId val="{00000004-8DBB-4CA9-B8E6-C3CB6C411D4F}"/>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Prevention!$W$28</c:f>
              <c:numCache>
                <c:formatCode>0.000%</c:formatCode>
                <c:ptCount val="1"/>
                <c:pt idx="0">
                  <c:v>0.03</c:v>
                </c:pt>
              </c:numCache>
            </c:numRef>
          </c:val>
          <c:extLst>
            <c:ext xmlns:c16="http://schemas.microsoft.com/office/drawing/2014/chart" uri="{C3380CC4-5D6E-409C-BE32-E72D297353CC}">
              <c16:uniqueId val="{00000005-8DBB-4CA9-B8E6-C3CB6C411D4F}"/>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7-8DBB-4CA9-B8E6-C3CB6C411D4F}"/>
              </c:ext>
            </c:extLst>
          </c:dPt>
          <c:val>
            <c:numRef>
              <c:f>Prevention!$V$40</c:f>
              <c:numCache>
                <c:formatCode>General</c:formatCode>
                <c:ptCount val="1"/>
                <c:pt idx="0">
                  <c:v>0.02</c:v>
                </c:pt>
              </c:numCache>
            </c:numRef>
          </c:val>
          <c:extLst>
            <c:ext xmlns:c16="http://schemas.microsoft.com/office/drawing/2014/chart" uri="{C3380CC4-5D6E-409C-BE32-E72D297353CC}">
              <c16:uniqueId val="{00000008-8DBB-4CA9-B8E6-C3CB6C411D4F}"/>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86D3-4648-97E8-948958843329}"/>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86D3-4648-97E8-948958843329}"/>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86D3-4648-97E8-948958843329}"/>
              </c:ext>
            </c:extLst>
          </c:dPt>
          <c:val>
            <c:numRef>
              <c:f>Prevention!$R$18</c:f>
              <c:numCache>
                <c:formatCode>0%</c:formatCode>
                <c:ptCount val="1"/>
                <c:pt idx="0">
                  <c:v>1</c:v>
                </c:pt>
              </c:numCache>
            </c:numRef>
          </c:val>
          <c:extLst>
            <c:ext xmlns:c16="http://schemas.microsoft.com/office/drawing/2014/chart" uri="{C3380CC4-5D6E-409C-BE32-E72D297353CC}">
              <c16:uniqueId val="{00000004-86D3-4648-97E8-948958843329}"/>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Prevention!$W$26</c:f>
              <c:numCache>
                <c:formatCode>0.000%</c:formatCode>
                <c:ptCount val="1"/>
                <c:pt idx="0">
                  <c:v>0.01</c:v>
                </c:pt>
              </c:numCache>
            </c:numRef>
          </c:val>
          <c:extLst>
            <c:ext xmlns:c16="http://schemas.microsoft.com/office/drawing/2014/chart" uri="{C3380CC4-5D6E-409C-BE32-E72D297353CC}">
              <c16:uniqueId val="{00000005-86D3-4648-97E8-948958843329}"/>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7-86D3-4648-97E8-948958843329}"/>
              </c:ext>
            </c:extLst>
          </c:dPt>
          <c:val>
            <c:numRef>
              <c:f>Prevention!$V$40</c:f>
              <c:numCache>
                <c:formatCode>General</c:formatCode>
                <c:ptCount val="1"/>
                <c:pt idx="0">
                  <c:v>0.02</c:v>
                </c:pt>
              </c:numCache>
            </c:numRef>
          </c:val>
          <c:extLst>
            <c:ext xmlns:c16="http://schemas.microsoft.com/office/drawing/2014/chart" uri="{C3380CC4-5D6E-409C-BE32-E72D297353CC}">
              <c16:uniqueId val="{00000008-86D3-4648-97E8-948958843329}"/>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8153-4062-B2DB-A648B095249A}"/>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8153-4062-B2DB-A648B095249A}"/>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8153-4062-B2DB-A648B095249A}"/>
              </c:ext>
            </c:extLst>
          </c:dPt>
          <c:val>
            <c:numRef>
              <c:f>Prevention!$R$18</c:f>
              <c:numCache>
                <c:formatCode>0%</c:formatCode>
                <c:ptCount val="1"/>
                <c:pt idx="0">
                  <c:v>1</c:v>
                </c:pt>
              </c:numCache>
            </c:numRef>
          </c:val>
          <c:extLst>
            <c:ext xmlns:c16="http://schemas.microsoft.com/office/drawing/2014/chart" uri="{C3380CC4-5D6E-409C-BE32-E72D297353CC}">
              <c16:uniqueId val="{00000004-8153-4062-B2DB-A648B095249A}"/>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8153-4062-B2DB-A648B095249A}"/>
              </c:ext>
            </c:extLst>
          </c:dPt>
          <c:val>
            <c:numRef>
              <c:f>Prevention!$W$24</c:f>
              <c:numCache>
                <c:formatCode>0.000%</c:formatCode>
                <c:ptCount val="1"/>
                <c:pt idx="0">
                  <c:v>7.0000000000000007E-2</c:v>
                </c:pt>
              </c:numCache>
            </c:numRef>
          </c:val>
          <c:extLst>
            <c:ext xmlns:c16="http://schemas.microsoft.com/office/drawing/2014/chart" uri="{C3380CC4-5D6E-409C-BE32-E72D297353CC}">
              <c16:uniqueId val="{00000007-8153-4062-B2DB-A648B095249A}"/>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9-8153-4062-B2DB-A648B095249A}"/>
              </c:ext>
            </c:extLst>
          </c:dPt>
          <c:val>
            <c:numRef>
              <c:f>Prevention!$V$40</c:f>
              <c:numCache>
                <c:formatCode>General</c:formatCode>
                <c:ptCount val="1"/>
                <c:pt idx="0">
                  <c:v>0.02</c:v>
                </c:pt>
              </c:numCache>
            </c:numRef>
          </c:val>
          <c:extLst>
            <c:ext xmlns:c16="http://schemas.microsoft.com/office/drawing/2014/chart" uri="{C3380CC4-5D6E-409C-BE32-E72D297353CC}">
              <c16:uniqueId val="{0000000A-8153-4062-B2DB-A648B095249A}"/>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2C44-41A6-8044-CDB3AB615923}"/>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2C44-41A6-8044-CDB3AB615923}"/>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2C44-41A6-8044-CDB3AB615923}"/>
              </c:ext>
            </c:extLst>
          </c:dPt>
          <c:val>
            <c:numRef>
              <c:f>Prevention!$R$18</c:f>
              <c:numCache>
                <c:formatCode>0%</c:formatCode>
                <c:ptCount val="1"/>
                <c:pt idx="0">
                  <c:v>1</c:v>
                </c:pt>
              </c:numCache>
            </c:numRef>
          </c:val>
          <c:extLst>
            <c:ext xmlns:c16="http://schemas.microsoft.com/office/drawing/2014/chart" uri="{C3380CC4-5D6E-409C-BE32-E72D297353CC}">
              <c16:uniqueId val="{00000004-2C44-41A6-8044-CDB3AB615923}"/>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Prevention!$W$22</c:f>
              <c:numCache>
                <c:formatCode>0.000%</c:formatCode>
                <c:ptCount val="1"/>
                <c:pt idx="0">
                  <c:v>9.0000000000000011E-2</c:v>
                </c:pt>
              </c:numCache>
            </c:numRef>
          </c:val>
          <c:extLst>
            <c:ext xmlns:c16="http://schemas.microsoft.com/office/drawing/2014/chart" uri="{C3380CC4-5D6E-409C-BE32-E72D297353CC}">
              <c16:uniqueId val="{00000005-2C44-41A6-8044-CDB3AB615923}"/>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7-2C44-41A6-8044-CDB3AB615923}"/>
              </c:ext>
            </c:extLst>
          </c:dPt>
          <c:val>
            <c:numRef>
              <c:f>Prevention!$V$40</c:f>
              <c:numCache>
                <c:formatCode>General</c:formatCode>
                <c:ptCount val="1"/>
                <c:pt idx="0">
                  <c:v>0.02</c:v>
                </c:pt>
              </c:numCache>
            </c:numRef>
          </c:val>
          <c:extLst>
            <c:ext xmlns:c16="http://schemas.microsoft.com/office/drawing/2014/chart" uri="{C3380CC4-5D6E-409C-BE32-E72D297353CC}">
              <c16:uniqueId val="{00000008-2C44-41A6-8044-CDB3AB615923}"/>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EAFF-4F05-B3B1-701D14117D10}"/>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EAFF-4F05-B3B1-701D14117D10}"/>
            </c:ext>
          </c:extLst>
        </c:ser>
        <c:ser>
          <c:idx val="2"/>
          <c:order val="2"/>
          <c:tx>
            <c:strRef>
              <c:f>Prevention!$A$18</c:f>
              <c:strCache>
                <c:ptCount val="1"/>
                <c:pt idx="0">
                  <c:v>     Low Back Pain</c:v>
                </c:pt>
              </c:strCache>
            </c:strRef>
          </c:tx>
          <c:spPr>
            <a:solidFill>
              <a:srgbClr val="91BD10">
                <a:alpha val="64000"/>
              </a:srgbClr>
            </a:solidFill>
            <a:ln>
              <a:noFill/>
            </a:ln>
            <a:effectLst/>
          </c:spPr>
          <c:invertIfNegative val="0"/>
          <c:val>
            <c:numRef>
              <c:f>Prevention!$R$96</c:f>
              <c:numCache>
                <c:formatCode>General</c:formatCode>
                <c:ptCount val="1"/>
                <c:pt idx="0">
                  <c:v>2</c:v>
                </c:pt>
              </c:numCache>
            </c:numRef>
          </c:val>
          <c:extLst>
            <c:ext xmlns:c16="http://schemas.microsoft.com/office/drawing/2014/chart" uri="{C3380CC4-5D6E-409C-BE32-E72D297353CC}">
              <c16:uniqueId val="{00000002-EAFF-4F05-B3B1-701D14117D10}"/>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4-EAFF-4F05-B3B1-701D14117D10}"/>
              </c:ext>
            </c:extLst>
          </c:dPt>
          <c:val>
            <c:numRef>
              <c:f>Prevention!$S$96</c:f>
              <c:numCache>
                <c:formatCode>General</c:formatCode>
                <c:ptCount val="1"/>
                <c:pt idx="0">
                  <c:v>0.9375</c:v>
                </c:pt>
              </c:numCache>
            </c:numRef>
          </c:val>
          <c:extLst>
            <c:ext xmlns:c16="http://schemas.microsoft.com/office/drawing/2014/chart" uri="{C3380CC4-5D6E-409C-BE32-E72D297353CC}">
              <c16:uniqueId val="{00000005-EAFF-4F05-B3B1-701D14117D10}"/>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7-EAFF-4F05-B3B1-701D14117D10}"/>
              </c:ext>
            </c:extLst>
          </c:dPt>
          <c:val>
            <c:numRef>
              <c:f>Prevention!$T$96</c:f>
              <c:numCache>
                <c:formatCode>General</c:formatCode>
                <c:ptCount val="1"/>
                <c:pt idx="0">
                  <c:v>0.125</c:v>
                </c:pt>
              </c:numCache>
            </c:numRef>
          </c:val>
          <c:extLst>
            <c:ext xmlns:c16="http://schemas.microsoft.com/office/drawing/2014/chart" uri="{C3380CC4-5D6E-409C-BE32-E72D297353CC}">
              <c16:uniqueId val="{00000008-EAFF-4F05-B3B1-701D14117D10}"/>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7B3A-45CB-9699-2E8A3F983B8A}"/>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7B3A-45CB-9699-2E8A3F983B8A}"/>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7B3A-45CB-9699-2E8A3F983B8A}"/>
              </c:ext>
            </c:extLst>
          </c:dPt>
          <c:val>
            <c:numRef>
              <c:f>Prevention!$R$18</c:f>
              <c:numCache>
                <c:formatCode>0%</c:formatCode>
                <c:ptCount val="1"/>
                <c:pt idx="0">
                  <c:v>1</c:v>
                </c:pt>
              </c:numCache>
            </c:numRef>
          </c:val>
          <c:extLst>
            <c:ext xmlns:c16="http://schemas.microsoft.com/office/drawing/2014/chart" uri="{C3380CC4-5D6E-409C-BE32-E72D297353CC}">
              <c16:uniqueId val="{00000004-7B3A-45CB-9699-2E8A3F983B8A}"/>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7B3A-45CB-9699-2E8A3F983B8A}"/>
              </c:ext>
            </c:extLst>
          </c:dPt>
          <c:val>
            <c:numRef>
              <c:f>Prevention!$W$20</c:f>
              <c:numCache>
                <c:formatCode>0.000%</c:formatCode>
                <c:ptCount val="1"/>
                <c:pt idx="0">
                  <c:v>0.04</c:v>
                </c:pt>
              </c:numCache>
            </c:numRef>
          </c:val>
          <c:extLst>
            <c:ext xmlns:c16="http://schemas.microsoft.com/office/drawing/2014/chart" uri="{C3380CC4-5D6E-409C-BE32-E72D297353CC}">
              <c16:uniqueId val="{00000007-7B3A-45CB-9699-2E8A3F983B8A}"/>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9-7B3A-45CB-9699-2E8A3F983B8A}"/>
              </c:ext>
            </c:extLst>
          </c:dPt>
          <c:val>
            <c:numRef>
              <c:f>Prevention!$V$40</c:f>
              <c:numCache>
                <c:formatCode>General</c:formatCode>
                <c:ptCount val="1"/>
                <c:pt idx="0">
                  <c:v>0.02</c:v>
                </c:pt>
              </c:numCache>
            </c:numRef>
          </c:val>
          <c:extLst>
            <c:ext xmlns:c16="http://schemas.microsoft.com/office/drawing/2014/chart" uri="{C3380CC4-5D6E-409C-BE32-E72D297353CC}">
              <c16:uniqueId val="{0000000A-7B3A-45CB-9699-2E8A3F983B8A}"/>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16C6-4401-8826-B004F80BDC1A}"/>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16C6-4401-8826-B004F80BDC1A}"/>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16C6-4401-8826-B004F80BDC1A}"/>
              </c:ext>
            </c:extLst>
          </c:dPt>
          <c:val>
            <c:numRef>
              <c:f>Prevention!$R$18</c:f>
              <c:numCache>
                <c:formatCode>0%</c:formatCode>
                <c:ptCount val="1"/>
                <c:pt idx="0">
                  <c:v>1</c:v>
                </c:pt>
              </c:numCache>
            </c:numRef>
          </c:val>
          <c:extLst>
            <c:ext xmlns:c16="http://schemas.microsoft.com/office/drawing/2014/chart" uri="{C3380CC4-5D6E-409C-BE32-E72D297353CC}">
              <c16:uniqueId val="{00000004-16C6-4401-8826-B004F80BDC1A}"/>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16C6-4401-8826-B004F80BDC1A}"/>
              </c:ext>
            </c:extLst>
          </c:dPt>
          <c:val>
            <c:numRef>
              <c:f>Prevention!$W$18</c:f>
              <c:numCache>
                <c:formatCode>0.000%</c:formatCode>
                <c:ptCount val="1"/>
                <c:pt idx="0">
                  <c:v>0.1</c:v>
                </c:pt>
              </c:numCache>
            </c:numRef>
          </c:val>
          <c:extLst>
            <c:ext xmlns:c16="http://schemas.microsoft.com/office/drawing/2014/chart" uri="{C3380CC4-5D6E-409C-BE32-E72D297353CC}">
              <c16:uniqueId val="{00000007-16C6-4401-8826-B004F80BDC1A}"/>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9-16C6-4401-8826-B004F80BDC1A}"/>
              </c:ext>
            </c:extLst>
          </c:dPt>
          <c:val>
            <c:numRef>
              <c:f>Prevention!$V$40</c:f>
              <c:numCache>
                <c:formatCode>General</c:formatCode>
                <c:ptCount val="1"/>
                <c:pt idx="0">
                  <c:v>0.02</c:v>
                </c:pt>
              </c:numCache>
            </c:numRef>
          </c:val>
          <c:extLst>
            <c:ext xmlns:c16="http://schemas.microsoft.com/office/drawing/2014/chart" uri="{C3380CC4-5D6E-409C-BE32-E72D297353CC}">
              <c16:uniqueId val="{0000000A-16C6-4401-8826-B004F80BDC1A}"/>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3428-45C4-A5E8-0BD97F81FE78}"/>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3428-45C4-A5E8-0BD97F81FE78}"/>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3428-45C4-A5E8-0BD97F81FE78}"/>
              </c:ext>
            </c:extLst>
          </c:dPt>
          <c:val>
            <c:numRef>
              <c:f>Prevention!$R$18</c:f>
              <c:numCache>
                <c:formatCode>0%</c:formatCode>
                <c:ptCount val="1"/>
                <c:pt idx="0">
                  <c:v>1</c:v>
                </c:pt>
              </c:numCache>
            </c:numRef>
          </c:val>
          <c:extLst>
            <c:ext xmlns:c16="http://schemas.microsoft.com/office/drawing/2014/chart" uri="{C3380CC4-5D6E-409C-BE32-E72D297353CC}">
              <c16:uniqueId val="{00000004-3428-45C4-A5E8-0BD97F81FE78}"/>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3428-45C4-A5E8-0BD97F81FE78}"/>
              </c:ext>
            </c:extLst>
          </c:dPt>
          <c:val>
            <c:numRef>
              <c:f>Prevention!$U$38</c:f>
              <c:numCache>
                <c:formatCode>0.000%</c:formatCode>
                <c:ptCount val="1"/>
                <c:pt idx="0">
                  <c:v>0.04</c:v>
                </c:pt>
              </c:numCache>
            </c:numRef>
          </c:val>
          <c:extLst>
            <c:ext xmlns:c16="http://schemas.microsoft.com/office/drawing/2014/chart" uri="{C3380CC4-5D6E-409C-BE32-E72D297353CC}">
              <c16:uniqueId val="{00000007-3428-45C4-A5E8-0BD97F81FE78}"/>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9-3428-45C4-A5E8-0BD97F81FE78}"/>
              </c:ext>
            </c:extLst>
          </c:dPt>
          <c:val>
            <c:numRef>
              <c:f>Prevention!$V$40</c:f>
              <c:numCache>
                <c:formatCode>General</c:formatCode>
                <c:ptCount val="1"/>
                <c:pt idx="0">
                  <c:v>0.02</c:v>
                </c:pt>
              </c:numCache>
            </c:numRef>
          </c:val>
          <c:extLst>
            <c:ext xmlns:c16="http://schemas.microsoft.com/office/drawing/2014/chart" uri="{C3380CC4-5D6E-409C-BE32-E72D297353CC}">
              <c16:uniqueId val="{0000000A-3428-45C4-A5E8-0BD97F81FE78}"/>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9553-44F0-BA4B-D651154CA0B9}"/>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9553-44F0-BA4B-D651154CA0B9}"/>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9553-44F0-BA4B-D651154CA0B9}"/>
              </c:ext>
            </c:extLst>
          </c:dPt>
          <c:val>
            <c:numRef>
              <c:f>Prevention!$R$18</c:f>
              <c:numCache>
                <c:formatCode>0%</c:formatCode>
                <c:ptCount val="1"/>
                <c:pt idx="0">
                  <c:v>1</c:v>
                </c:pt>
              </c:numCache>
            </c:numRef>
          </c:val>
          <c:extLst>
            <c:ext xmlns:c16="http://schemas.microsoft.com/office/drawing/2014/chart" uri="{C3380CC4-5D6E-409C-BE32-E72D297353CC}">
              <c16:uniqueId val="{00000004-9553-44F0-BA4B-D651154CA0B9}"/>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9553-44F0-BA4B-D651154CA0B9}"/>
              </c:ext>
            </c:extLst>
          </c:dPt>
          <c:val>
            <c:numRef>
              <c:f>Prevention!$U$36</c:f>
              <c:numCache>
                <c:formatCode>0.000%</c:formatCode>
                <c:ptCount val="1"/>
                <c:pt idx="0">
                  <c:v>1.9999999999999997E-2</c:v>
                </c:pt>
              </c:numCache>
            </c:numRef>
          </c:val>
          <c:extLst>
            <c:ext xmlns:c16="http://schemas.microsoft.com/office/drawing/2014/chart" uri="{C3380CC4-5D6E-409C-BE32-E72D297353CC}">
              <c16:uniqueId val="{00000007-9553-44F0-BA4B-D651154CA0B9}"/>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9-9553-44F0-BA4B-D651154CA0B9}"/>
              </c:ext>
            </c:extLst>
          </c:dPt>
          <c:val>
            <c:numRef>
              <c:f>Prevention!$V$40</c:f>
              <c:numCache>
                <c:formatCode>General</c:formatCode>
                <c:ptCount val="1"/>
                <c:pt idx="0">
                  <c:v>0.02</c:v>
                </c:pt>
              </c:numCache>
            </c:numRef>
          </c:val>
          <c:extLst>
            <c:ext xmlns:c16="http://schemas.microsoft.com/office/drawing/2014/chart" uri="{C3380CC4-5D6E-409C-BE32-E72D297353CC}">
              <c16:uniqueId val="{0000000A-9553-44F0-BA4B-D651154CA0B9}"/>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C581-4770-BC90-645B858BE376}"/>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C581-4770-BC90-645B858BE376}"/>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C581-4770-BC90-645B858BE376}"/>
              </c:ext>
            </c:extLst>
          </c:dPt>
          <c:val>
            <c:numRef>
              <c:f>Prevention!$R$18</c:f>
              <c:numCache>
                <c:formatCode>0%</c:formatCode>
                <c:ptCount val="1"/>
                <c:pt idx="0">
                  <c:v>1</c:v>
                </c:pt>
              </c:numCache>
            </c:numRef>
          </c:val>
          <c:extLst>
            <c:ext xmlns:c16="http://schemas.microsoft.com/office/drawing/2014/chart" uri="{C3380CC4-5D6E-409C-BE32-E72D297353CC}">
              <c16:uniqueId val="{00000004-C581-4770-BC90-645B858BE376}"/>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C581-4770-BC90-645B858BE376}"/>
              </c:ext>
            </c:extLst>
          </c:dPt>
          <c:val>
            <c:numRef>
              <c:f>Prevention!$U$34</c:f>
              <c:numCache>
                <c:formatCode>0.000%</c:formatCode>
                <c:ptCount val="1"/>
                <c:pt idx="0">
                  <c:v>1.9999999999999997E-2</c:v>
                </c:pt>
              </c:numCache>
            </c:numRef>
          </c:val>
          <c:extLst>
            <c:ext xmlns:c16="http://schemas.microsoft.com/office/drawing/2014/chart" uri="{C3380CC4-5D6E-409C-BE32-E72D297353CC}">
              <c16:uniqueId val="{00000007-C581-4770-BC90-645B858BE376}"/>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9-C581-4770-BC90-645B858BE376}"/>
              </c:ext>
            </c:extLst>
          </c:dPt>
          <c:val>
            <c:numRef>
              <c:f>Prevention!$V$40</c:f>
              <c:numCache>
                <c:formatCode>General</c:formatCode>
                <c:ptCount val="1"/>
                <c:pt idx="0">
                  <c:v>0.02</c:v>
                </c:pt>
              </c:numCache>
            </c:numRef>
          </c:val>
          <c:extLst>
            <c:ext xmlns:c16="http://schemas.microsoft.com/office/drawing/2014/chart" uri="{C3380CC4-5D6E-409C-BE32-E72D297353CC}">
              <c16:uniqueId val="{0000000A-C581-4770-BC90-645B858BE376}"/>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EE44-4F09-99B6-1AA753983592}"/>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EE44-4F09-99B6-1AA753983592}"/>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EE44-4F09-99B6-1AA753983592}"/>
              </c:ext>
            </c:extLst>
          </c:dPt>
          <c:val>
            <c:numRef>
              <c:f>Prevention!$R$18</c:f>
              <c:numCache>
                <c:formatCode>0%</c:formatCode>
                <c:ptCount val="1"/>
                <c:pt idx="0">
                  <c:v>1</c:v>
                </c:pt>
              </c:numCache>
            </c:numRef>
          </c:val>
          <c:extLst>
            <c:ext xmlns:c16="http://schemas.microsoft.com/office/drawing/2014/chart" uri="{C3380CC4-5D6E-409C-BE32-E72D297353CC}">
              <c16:uniqueId val="{00000004-EE44-4F09-99B6-1AA753983592}"/>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EE44-4F09-99B6-1AA753983592}"/>
              </c:ext>
            </c:extLst>
          </c:dPt>
          <c:val>
            <c:numRef>
              <c:f>Prevention!$U$32</c:f>
              <c:numCache>
                <c:formatCode>0.000%</c:formatCode>
                <c:ptCount val="1"/>
                <c:pt idx="0">
                  <c:v>0.03</c:v>
                </c:pt>
              </c:numCache>
            </c:numRef>
          </c:val>
          <c:extLst>
            <c:ext xmlns:c16="http://schemas.microsoft.com/office/drawing/2014/chart" uri="{C3380CC4-5D6E-409C-BE32-E72D297353CC}">
              <c16:uniqueId val="{00000007-EE44-4F09-99B6-1AA753983592}"/>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9-EE44-4F09-99B6-1AA753983592}"/>
              </c:ext>
            </c:extLst>
          </c:dPt>
          <c:val>
            <c:numRef>
              <c:f>Prevention!$V$40</c:f>
              <c:numCache>
                <c:formatCode>General</c:formatCode>
                <c:ptCount val="1"/>
                <c:pt idx="0">
                  <c:v>0.02</c:v>
                </c:pt>
              </c:numCache>
            </c:numRef>
          </c:val>
          <c:extLst>
            <c:ext xmlns:c16="http://schemas.microsoft.com/office/drawing/2014/chart" uri="{C3380CC4-5D6E-409C-BE32-E72D297353CC}">
              <c16:uniqueId val="{0000000A-EE44-4F09-99B6-1AA753983592}"/>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369A-4F31-B726-157C39AF0497}"/>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369A-4F31-B726-157C39AF0497}"/>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369A-4F31-B726-157C39AF0497}"/>
              </c:ext>
            </c:extLst>
          </c:dPt>
          <c:val>
            <c:numRef>
              <c:f>Prevention!$R$18</c:f>
              <c:numCache>
                <c:formatCode>0%</c:formatCode>
                <c:ptCount val="1"/>
                <c:pt idx="0">
                  <c:v>1</c:v>
                </c:pt>
              </c:numCache>
            </c:numRef>
          </c:val>
          <c:extLst>
            <c:ext xmlns:c16="http://schemas.microsoft.com/office/drawing/2014/chart" uri="{C3380CC4-5D6E-409C-BE32-E72D297353CC}">
              <c16:uniqueId val="{00000004-369A-4F31-B726-157C39AF0497}"/>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369A-4F31-B726-157C39AF0497}"/>
              </c:ext>
            </c:extLst>
          </c:dPt>
          <c:val>
            <c:numRef>
              <c:f>Prevention!$U$30</c:f>
              <c:numCache>
                <c:formatCode>0.000%</c:formatCode>
                <c:ptCount val="1"/>
                <c:pt idx="0">
                  <c:v>0.01</c:v>
                </c:pt>
              </c:numCache>
            </c:numRef>
          </c:val>
          <c:extLst>
            <c:ext xmlns:c16="http://schemas.microsoft.com/office/drawing/2014/chart" uri="{C3380CC4-5D6E-409C-BE32-E72D297353CC}">
              <c16:uniqueId val="{00000007-369A-4F31-B726-157C39AF0497}"/>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9-369A-4F31-B726-157C39AF0497}"/>
              </c:ext>
            </c:extLst>
          </c:dPt>
          <c:val>
            <c:numRef>
              <c:f>Prevention!$V$40</c:f>
              <c:numCache>
                <c:formatCode>General</c:formatCode>
                <c:ptCount val="1"/>
                <c:pt idx="0">
                  <c:v>0.02</c:v>
                </c:pt>
              </c:numCache>
            </c:numRef>
          </c:val>
          <c:extLst>
            <c:ext xmlns:c16="http://schemas.microsoft.com/office/drawing/2014/chart" uri="{C3380CC4-5D6E-409C-BE32-E72D297353CC}">
              <c16:uniqueId val="{0000000A-369A-4F31-B726-157C39AF0497}"/>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A550-44E9-ACAE-22708D3FBAEF}"/>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A550-44E9-ACAE-22708D3FBAEF}"/>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A550-44E9-ACAE-22708D3FBAEF}"/>
              </c:ext>
            </c:extLst>
          </c:dPt>
          <c:val>
            <c:numRef>
              <c:f>Prevention!$R$18</c:f>
              <c:numCache>
                <c:formatCode>0%</c:formatCode>
                <c:ptCount val="1"/>
                <c:pt idx="0">
                  <c:v>1</c:v>
                </c:pt>
              </c:numCache>
            </c:numRef>
          </c:val>
          <c:extLst>
            <c:ext xmlns:c16="http://schemas.microsoft.com/office/drawing/2014/chart" uri="{C3380CC4-5D6E-409C-BE32-E72D297353CC}">
              <c16:uniqueId val="{00000004-A550-44E9-ACAE-22708D3FBAEF}"/>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A550-44E9-ACAE-22708D3FBAEF}"/>
              </c:ext>
            </c:extLst>
          </c:dPt>
          <c:val>
            <c:numRef>
              <c:f>Prevention!$U$28</c:f>
              <c:numCache>
                <c:formatCode>0.000%</c:formatCode>
                <c:ptCount val="1"/>
                <c:pt idx="0">
                  <c:v>1.9999999999999997E-2</c:v>
                </c:pt>
              </c:numCache>
            </c:numRef>
          </c:val>
          <c:extLst>
            <c:ext xmlns:c16="http://schemas.microsoft.com/office/drawing/2014/chart" uri="{C3380CC4-5D6E-409C-BE32-E72D297353CC}">
              <c16:uniqueId val="{00000007-A550-44E9-ACAE-22708D3FBAEF}"/>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9-A550-44E9-ACAE-22708D3FBAEF}"/>
              </c:ext>
            </c:extLst>
          </c:dPt>
          <c:val>
            <c:numRef>
              <c:f>Prevention!$V$40</c:f>
              <c:numCache>
                <c:formatCode>General</c:formatCode>
                <c:ptCount val="1"/>
                <c:pt idx="0">
                  <c:v>0.02</c:v>
                </c:pt>
              </c:numCache>
            </c:numRef>
          </c:val>
          <c:extLst>
            <c:ext xmlns:c16="http://schemas.microsoft.com/office/drawing/2014/chart" uri="{C3380CC4-5D6E-409C-BE32-E72D297353CC}">
              <c16:uniqueId val="{0000000A-A550-44E9-ACAE-22708D3FBAEF}"/>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DEBE-484C-9B85-97A74F9ECE90}"/>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DEBE-484C-9B85-97A74F9ECE90}"/>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DEBE-484C-9B85-97A74F9ECE90}"/>
              </c:ext>
            </c:extLst>
          </c:dPt>
          <c:val>
            <c:numRef>
              <c:f>Prevention!$R$18</c:f>
              <c:numCache>
                <c:formatCode>0%</c:formatCode>
                <c:ptCount val="1"/>
                <c:pt idx="0">
                  <c:v>1</c:v>
                </c:pt>
              </c:numCache>
            </c:numRef>
          </c:val>
          <c:extLst>
            <c:ext xmlns:c16="http://schemas.microsoft.com/office/drawing/2014/chart" uri="{C3380CC4-5D6E-409C-BE32-E72D297353CC}">
              <c16:uniqueId val="{00000004-DEBE-484C-9B85-97A74F9ECE90}"/>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DEBE-484C-9B85-97A74F9ECE90}"/>
              </c:ext>
            </c:extLst>
          </c:dPt>
          <c:val>
            <c:numRef>
              <c:f>Prevention!$U$26</c:f>
              <c:numCache>
                <c:formatCode>0.000%</c:formatCode>
                <c:ptCount val="1"/>
                <c:pt idx="0">
                  <c:v>0.01</c:v>
                </c:pt>
              </c:numCache>
            </c:numRef>
          </c:val>
          <c:extLst>
            <c:ext xmlns:c16="http://schemas.microsoft.com/office/drawing/2014/chart" uri="{C3380CC4-5D6E-409C-BE32-E72D297353CC}">
              <c16:uniqueId val="{00000007-DEBE-484C-9B85-97A74F9ECE90}"/>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9-DEBE-484C-9B85-97A74F9ECE90}"/>
              </c:ext>
            </c:extLst>
          </c:dPt>
          <c:val>
            <c:numRef>
              <c:f>Prevention!$V$40</c:f>
              <c:numCache>
                <c:formatCode>General</c:formatCode>
                <c:ptCount val="1"/>
                <c:pt idx="0">
                  <c:v>0.02</c:v>
                </c:pt>
              </c:numCache>
            </c:numRef>
          </c:val>
          <c:extLst>
            <c:ext xmlns:c16="http://schemas.microsoft.com/office/drawing/2014/chart" uri="{C3380CC4-5D6E-409C-BE32-E72D297353CC}">
              <c16:uniqueId val="{0000000A-DEBE-484C-9B85-97A74F9ECE90}"/>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0462-419E-8EC5-BC1EFA3BC6F4}"/>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0462-419E-8EC5-BC1EFA3BC6F4}"/>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0462-419E-8EC5-BC1EFA3BC6F4}"/>
              </c:ext>
            </c:extLst>
          </c:dPt>
          <c:val>
            <c:numRef>
              <c:f>Prevention!$R$18</c:f>
              <c:numCache>
                <c:formatCode>0%</c:formatCode>
                <c:ptCount val="1"/>
                <c:pt idx="0">
                  <c:v>1</c:v>
                </c:pt>
              </c:numCache>
            </c:numRef>
          </c:val>
          <c:extLst>
            <c:ext xmlns:c16="http://schemas.microsoft.com/office/drawing/2014/chart" uri="{C3380CC4-5D6E-409C-BE32-E72D297353CC}">
              <c16:uniqueId val="{00000004-0462-419E-8EC5-BC1EFA3BC6F4}"/>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0462-419E-8EC5-BC1EFA3BC6F4}"/>
              </c:ext>
            </c:extLst>
          </c:dPt>
          <c:val>
            <c:numRef>
              <c:f>Prevention!$U$24</c:f>
              <c:numCache>
                <c:formatCode>0.000%</c:formatCode>
                <c:ptCount val="1"/>
                <c:pt idx="0">
                  <c:v>6.0000000000000005E-2</c:v>
                </c:pt>
              </c:numCache>
            </c:numRef>
          </c:val>
          <c:extLst>
            <c:ext xmlns:c16="http://schemas.microsoft.com/office/drawing/2014/chart" uri="{C3380CC4-5D6E-409C-BE32-E72D297353CC}">
              <c16:uniqueId val="{00000007-0462-419E-8EC5-BC1EFA3BC6F4}"/>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9-0462-419E-8EC5-BC1EFA3BC6F4}"/>
              </c:ext>
            </c:extLst>
          </c:dPt>
          <c:val>
            <c:numRef>
              <c:f>Prevention!$V$40</c:f>
              <c:numCache>
                <c:formatCode>General</c:formatCode>
                <c:ptCount val="1"/>
                <c:pt idx="0">
                  <c:v>0.02</c:v>
                </c:pt>
              </c:numCache>
            </c:numRef>
          </c:val>
          <c:extLst>
            <c:ext xmlns:c16="http://schemas.microsoft.com/office/drawing/2014/chart" uri="{C3380CC4-5D6E-409C-BE32-E72D297353CC}">
              <c16:uniqueId val="{0000000A-0462-419E-8EC5-BC1EFA3BC6F4}"/>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95C6-41BE-9452-E63550054DDD}"/>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95C6-41BE-9452-E63550054DDD}"/>
            </c:ext>
          </c:extLst>
        </c:ser>
        <c:ser>
          <c:idx val="2"/>
          <c:order val="2"/>
          <c:tx>
            <c:strRef>
              <c:f>Prevention!$A$18</c:f>
              <c:strCache>
                <c:ptCount val="1"/>
                <c:pt idx="0">
                  <c:v>     Low Back Pain</c:v>
                </c:pt>
              </c:strCache>
            </c:strRef>
          </c:tx>
          <c:spPr>
            <a:solidFill>
              <a:srgbClr val="91BD10">
                <a:alpha val="65000"/>
              </a:srgbClr>
            </a:solidFill>
            <a:ln>
              <a:noFill/>
            </a:ln>
            <a:effectLst/>
          </c:spPr>
          <c:invertIfNegative val="0"/>
          <c:val>
            <c:numRef>
              <c:f>Prevention!$R$60</c:f>
              <c:numCache>
                <c:formatCode>General</c:formatCode>
                <c:ptCount val="1"/>
                <c:pt idx="0">
                  <c:v>50</c:v>
                </c:pt>
              </c:numCache>
            </c:numRef>
          </c:val>
          <c:extLst>
            <c:ext xmlns:c16="http://schemas.microsoft.com/office/drawing/2014/chart" uri="{C3380CC4-5D6E-409C-BE32-E72D297353CC}">
              <c16:uniqueId val="{00000002-95C6-41BE-9452-E63550054DDD}"/>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Prevention!$S$60</c:f>
              <c:numCache>
                <c:formatCode>General</c:formatCode>
                <c:ptCount val="1"/>
                <c:pt idx="0">
                  <c:v>23.75</c:v>
                </c:pt>
              </c:numCache>
            </c:numRef>
          </c:val>
          <c:extLst>
            <c:ext xmlns:c16="http://schemas.microsoft.com/office/drawing/2014/chart" uri="{C3380CC4-5D6E-409C-BE32-E72D297353CC}">
              <c16:uniqueId val="{00000003-95C6-41BE-9452-E63550054DDD}"/>
            </c:ext>
          </c:extLst>
        </c:ser>
        <c:ser>
          <c:idx val="4"/>
          <c:order val="4"/>
          <c:spPr>
            <a:blipFill>
              <a:blip xmlns:r="http://schemas.openxmlformats.org/officeDocument/2006/relationships" r:embed="rId3"/>
              <a:stretch>
                <a:fillRect/>
              </a:stretch>
            </a:blipFill>
            <a:ln>
              <a:noFill/>
            </a:ln>
            <a:effectLst/>
          </c:spPr>
          <c:invertIfNegative val="0"/>
          <c:val>
            <c:numRef>
              <c:f>Prevention!$T$60</c:f>
              <c:numCache>
                <c:formatCode>General</c:formatCode>
                <c:ptCount val="1"/>
                <c:pt idx="0">
                  <c:v>2.5</c:v>
                </c:pt>
              </c:numCache>
            </c:numRef>
          </c:val>
          <c:extLst>
            <c:ext xmlns:c16="http://schemas.microsoft.com/office/drawing/2014/chart" uri="{C3380CC4-5D6E-409C-BE32-E72D297353CC}">
              <c16:uniqueId val="{00000004-95C6-41BE-9452-E63550054DDD}"/>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50"/>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8B77-4A9E-A422-C6F1B5DF762D}"/>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8B77-4A9E-A422-C6F1B5DF762D}"/>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8B77-4A9E-A422-C6F1B5DF762D}"/>
              </c:ext>
            </c:extLst>
          </c:dPt>
          <c:val>
            <c:numRef>
              <c:f>Prevention!$R$18</c:f>
              <c:numCache>
                <c:formatCode>0%</c:formatCode>
                <c:ptCount val="1"/>
                <c:pt idx="0">
                  <c:v>1</c:v>
                </c:pt>
              </c:numCache>
            </c:numRef>
          </c:val>
          <c:extLst>
            <c:ext xmlns:c16="http://schemas.microsoft.com/office/drawing/2014/chart" uri="{C3380CC4-5D6E-409C-BE32-E72D297353CC}">
              <c16:uniqueId val="{00000004-8B77-4A9E-A422-C6F1B5DF762D}"/>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Prevention!$U$22</c:f>
              <c:numCache>
                <c:formatCode>0.000%</c:formatCode>
                <c:ptCount val="1"/>
                <c:pt idx="0">
                  <c:v>0.11</c:v>
                </c:pt>
              </c:numCache>
            </c:numRef>
          </c:val>
          <c:extLst>
            <c:ext xmlns:c16="http://schemas.microsoft.com/office/drawing/2014/chart" uri="{C3380CC4-5D6E-409C-BE32-E72D297353CC}">
              <c16:uniqueId val="{00000005-8B77-4A9E-A422-C6F1B5DF762D}"/>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7-8B77-4A9E-A422-C6F1B5DF762D}"/>
              </c:ext>
            </c:extLst>
          </c:dPt>
          <c:val>
            <c:numRef>
              <c:f>Prevention!$V$40</c:f>
              <c:numCache>
                <c:formatCode>General</c:formatCode>
                <c:ptCount val="1"/>
                <c:pt idx="0">
                  <c:v>0.02</c:v>
                </c:pt>
              </c:numCache>
            </c:numRef>
          </c:val>
          <c:extLst>
            <c:ext xmlns:c16="http://schemas.microsoft.com/office/drawing/2014/chart" uri="{C3380CC4-5D6E-409C-BE32-E72D297353CC}">
              <c16:uniqueId val="{00000008-8B77-4A9E-A422-C6F1B5DF762D}"/>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F495-4647-9993-78FE2D3452BB}"/>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F495-4647-9993-78FE2D3452BB}"/>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F495-4647-9993-78FE2D3452BB}"/>
              </c:ext>
            </c:extLst>
          </c:dPt>
          <c:val>
            <c:numRef>
              <c:f>Prevention!$R$18</c:f>
              <c:numCache>
                <c:formatCode>0%</c:formatCode>
                <c:ptCount val="1"/>
                <c:pt idx="0">
                  <c:v>1</c:v>
                </c:pt>
              </c:numCache>
            </c:numRef>
          </c:val>
          <c:extLst>
            <c:ext xmlns:c16="http://schemas.microsoft.com/office/drawing/2014/chart" uri="{C3380CC4-5D6E-409C-BE32-E72D297353CC}">
              <c16:uniqueId val="{00000004-F495-4647-9993-78FE2D3452BB}"/>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Prevention!$U$20</c:f>
              <c:numCache>
                <c:formatCode>0.000%</c:formatCode>
                <c:ptCount val="1"/>
                <c:pt idx="0">
                  <c:v>0.04</c:v>
                </c:pt>
              </c:numCache>
            </c:numRef>
          </c:val>
          <c:extLst>
            <c:ext xmlns:c16="http://schemas.microsoft.com/office/drawing/2014/chart" uri="{C3380CC4-5D6E-409C-BE32-E72D297353CC}">
              <c16:uniqueId val="{00000005-F495-4647-9993-78FE2D3452BB}"/>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7-F495-4647-9993-78FE2D3452BB}"/>
              </c:ext>
            </c:extLst>
          </c:dPt>
          <c:val>
            <c:numRef>
              <c:f>Prevention!$V$40</c:f>
              <c:numCache>
                <c:formatCode>General</c:formatCode>
                <c:ptCount val="1"/>
                <c:pt idx="0">
                  <c:v>0.02</c:v>
                </c:pt>
              </c:numCache>
            </c:numRef>
          </c:val>
          <c:extLst>
            <c:ext xmlns:c16="http://schemas.microsoft.com/office/drawing/2014/chart" uri="{C3380CC4-5D6E-409C-BE32-E72D297353CC}">
              <c16:uniqueId val="{00000008-F495-4647-9993-78FE2D3452BB}"/>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chemeClr val="bg1"/>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9527-4DA2-9440-524360EE7008}"/>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9527-4DA2-9440-524360EE7008}"/>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9527-4DA2-9440-524360EE7008}"/>
              </c:ext>
            </c:extLst>
          </c:dPt>
          <c:val>
            <c:numRef>
              <c:f>Prevention!$R$18</c:f>
              <c:numCache>
                <c:formatCode>0%</c:formatCode>
                <c:ptCount val="1"/>
                <c:pt idx="0">
                  <c:v>1</c:v>
                </c:pt>
              </c:numCache>
            </c:numRef>
          </c:val>
          <c:extLst>
            <c:ext xmlns:c16="http://schemas.microsoft.com/office/drawing/2014/chart" uri="{C3380CC4-5D6E-409C-BE32-E72D297353CC}">
              <c16:uniqueId val="{00000004-9527-4DA2-9440-524360EE7008}"/>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Prevention!$U$18</c:f>
              <c:numCache>
                <c:formatCode>0.000%</c:formatCode>
                <c:ptCount val="1"/>
                <c:pt idx="0">
                  <c:v>0.11</c:v>
                </c:pt>
              </c:numCache>
            </c:numRef>
          </c:val>
          <c:extLst>
            <c:ext xmlns:c16="http://schemas.microsoft.com/office/drawing/2014/chart" uri="{C3380CC4-5D6E-409C-BE32-E72D297353CC}">
              <c16:uniqueId val="{00000005-9527-4DA2-9440-524360EE7008}"/>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7-9527-4DA2-9440-524360EE7008}"/>
              </c:ext>
            </c:extLst>
          </c:dPt>
          <c:val>
            <c:numRef>
              <c:f>Prevention!$V$40</c:f>
              <c:numCache>
                <c:formatCode>General</c:formatCode>
                <c:ptCount val="1"/>
                <c:pt idx="0">
                  <c:v>0.02</c:v>
                </c:pt>
              </c:numCache>
            </c:numRef>
          </c:val>
          <c:extLst>
            <c:ext xmlns:c16="http://schemas.microsoft.com/office/drawing/2014/chart" uri="{C3380CC4-5D6E-409C-BE32-E72D297353CC}">
              <c16:uniqueId val="{00000008-9527-4DA2-9440-524360EE7008}"/>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9B0A-4DFF-906D-A61B00037077}"/>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9B0A-4DFF-906D-A61B00037077}"/>
            </c:ext>
          </c:extLst>
        </c:ser>
        <c:ser>
          <c:idx val="2"/>
          <c:order val="2"/>
          <c:tx>
            <c:strRef>
              <c:f>Prevention!$A$18</c:f>
              <c:strCache>
                <c:ptCount val="1"/>
                <c:pt idx="0">
                  <c:v>     Low Back Pain</c:v>
                </c:pt>
              </c:strCache>
            </c:strRef>
          </c:tx>
          <c:spPr>
            <a:noFill/>
            <a:ln>
              <a:noFill/>
            </a:ln>
            <a:effectLst/>
          </c:spPr>
          <c:invertIfNegative val="0"/>
          <c:val>
            <c:numRef>
              <c:f>Prevention!$R$8</c:f>
              <c:numCache>
                <c:formatCode>General</c:formatCode>
                <c:ptCount val="1"/>
                <c:pt idx="0">
                  <c:v>200</c:v>
                </c:pt>
              </c:numCache>
            </c:numRef>
          </c:val>
          <c:extLst>
            <c:ext xmlns:c16="http://schemas.microsoft.com/office/drawing/2014/chart" uri="{C3380CC4-5D6E-409C-BE32-E72D297353CC}">
              <c16:uniqueId val="{00000002-9B0A-4DFF-906D-A61B00037077}"/>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4-9B0A-4DFF-906D-A61B00037077}"/>
              </c:ext>
            </c:extLst>
          </c:dPt>
          <c:val>
            <c:numRef>
              <c:f>Prevention!$U$8</c:f>
              <c:numCache>
                <c:formatCode>General</c:formatCode>
                <c:ptCount val="1"/>
                <c:pt idx="0">
                  <c:v>142.86000000000001</c:v>
                </c:pt>
              </c:numCache>
            </c:numRef>
          </c:val>
          <c:extLst>
            <c:ext xmlns:c16="http://schemas.microsoft.com/office/drawing/2014/chart" uri="{C3380CC4-5D6E-409C-BE32-E72D297353CC}">
              <c16:uniqueId val="{00000005-9B0A-4DFF-906D-A61B00037077}"/>
            </c:ext>
          </c:extLst>
        </c:ser>
        <c:ser>
          <c:idx val="4"/>
          <c:order val="4"/>
          <c:spPr>
            <a:solidFill>
              <a:srgbClr val="C30068"/>
            </a:solidFill>
            <a:ln>
              <a:noFill/>
            </a:ln>
            <a:effectLst/>
          </c:spPr>
          <c:invertIfNegative val="0"/>
          <c:val>
            <c:numRef>
              <c:f>Prevention!$V$8</c:f>
              <c:numCache>
                <c:formatCode>General</c:formatCode>
                <c:ptCount val="1"/>
                <c:pt idx="0">
                  <c:v>5</c:v>
                </c:pt>
              </c:numCache>
            </c:numRef>
          </c:val>
          <c:extLst>
            <c:ext xmlns:c16="http://schemas.microsoft.com/office/drawing/2014/chart" uri="{C3380CC4-5D6E-409C-BE32-E72D297353CC}">
              <c16:uniqueId val="{00000006-9B0A-4DFF-906D-A61B00037077}"/>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00"/>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C487-47D1-B694-1416C0A9D424}"/>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C487-47D1-B694-1416C0A9D424}"/>
            </c:ext>
          </c:extLst>
        </c:ser>
        <c:ser>
          <c:idx val="2"/>
          <c:order val="2"/>
          <c:tx>
            <c:strRef>
              <c:f>Prevention!$A$18</c:f>
              <c:strCache>
                <c:ptCount val="1"/>
                <c:pt idx="0">
                  <c:v>     Low Back Pain</c:v>
                </c:pt>
              </c:strCache>
            </c:strRef>
          </c:tx>
          <c:spPr>
            <a:noFill/>
            <a:ln>
              <a:noFill/>
            </a:ln>
            <a:effectLst/>
          </c:spPr>
          <c:invertIfNegative val="0"/>
          <c:val>
            <c:numRef>
              <c:f>Prevention!$R$8</c:f>
              <c:numCache>
                <c:formatCode>General</c:formatCode>
                <c:ptCount val="1"/>
                <c:pt idx="0">
                  <c:v>200</c:v>
                </c:pt>
              </c:numCache>
            </c:numRef>
          </c:val>
          <c:extLst>
            <c:ext xmlns:c16="http://schemas.microsoft.com/office/drawing/2014/chart" uri="{C3380CC4-5D6E-409C-BE32-E72D297353CC}">
              <c16:uniqueId val="{00000002-C487-47D1-B694-1416C0A9D424}"/>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4-C487-47D1-B694-1416C0A9D424}"/>
              </c:ext>
            </c:extLst>
          </c:dPt>
          <c:val>
            <c:numRef>
              <c:f>Prevention!$W$8</c:f>
              <c:numCache>
                <c:formatCode>General</c:formatCode>
                <c:ptCount val="1"/>
                <c:pt idx="0">
                  <c:v>118.28</c:v>
                </c:pt>
              </c:numCache>
            </c:numRef>
          </c:val>
          <c:extLst>
            <c:ext xmlns:c16="http://schemas.microsoft.com/office/drawing/2014/chart" uri="{C3380CC4-5D6E-409C-BE32-E72D297353CC}">
              <c16:uniqueId val="{00000005-C487-47D1-B694-1416C0A9D424}"/>
            </c:ext>
          </c:extLst>
        </c:ser>
        <c:ser>
          <c:idx val="4"/>
          <c:order val="4"/>
          <c:spPr>
            <a:solidFill>
              <a:srgbClr val="FF6D00"/>
            </a:solidFill>
            <a:ln>
              <a:noFill/>
            </a:ln>
            <a:effectLst/>
          </c:spPr>
          <c:invertIfNegative val="0"/>
          <c:val>
            <c:numRef>
              <c:f>Prevention!$V$8</c:f>
              <c:numCache>
                <c:formatCode>General</c:formatCode>
                <c:ptCount val="1"/>
                <c:pt idx="0">
                  <c:v>5</c:v>
                </c:pt>
              </c:numCache>
            </c:numRef>
          </c:val>
          <c:extLst>
            <c:ext xmlns:c16="http://schemas.microsoft.com/office/drawing/2014/chart" uri="{C3380CC4-5D6E-409C-BE32-E72D297353CC}">
              <c16:uniqueId val="{00000006-C487-47D1-B694-1416C0A9D424}"/>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00"/>
        </c:scaling>
        <c:delete val="0"/>
        <c:axPos val="b"/>
        <c:numFmt formatCode="General"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CDE8-4C1D-B20A-FAEA923CB319}"/>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CDE8-4C1D-B20A-FAEA923CB319}"/>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2"/>
          <c:spPr>
            <a:noFill/>
            <a:ln>
              <a:noFill/>
            </a:ln>
            <a:effectLst/>
          </c:spPr>
          <c:invertIfNegative val="0"/>
          <c:val>
            <c:numRef>
              <c:f>Prevention!$W$96</c:f>
              <c:numCache>
                <c:formatCode>General</c:formatCode>
                <c:ptCount val="1"/>
                <c:pt idx="0">
                  <c:v>0.82874999999999999</c:v>
                </c:pt>
              </c:numCache>
            </c:numRef>
          </c:val>
          <c:extLst>
            <c:ext xmlns:c16="http://schemas.microsoft.com/office/drawing/2014/chart" uri="{C3380CC4-5D6E-409C-BE32-E72D297353CC}">
              <c16:uniqueId val="{00000002-CDE8-4C1D-B20A-FAEA923CB319}"/>
            </c:ext>
          </c:extLst>
        </c:ser>
        <c:ser>
          <c:idx val="4"/>
          <c:order val="3"/>
          <c:spPr>
            <a:solidFill>
              <a:srgbClr val="FF6D00"/>
            </a:solidFill>
            <a:ln>
              <a:noFill/>
            </a:ln>
            <a:effectLst/>
          </c:spPr>
          <c:invertIfNegative val="0"/>
          <c:val>
            <c:numRef>
              <c:f>Prevention!$V$96</c:f>
              <c:numCache>
                <c:formatCode>General</c:formatCode>
                <c:ptCount val="1"/>
                <c:pt idx="0">
                  <c:v>6.25E-2</c:v>
                </c:pt>
              </c:numCache>
            </c:numRef>
          </c:val>
          <c:extLst>
            <c:ext xmlns:c16="http://schemas.microsoft.com/office/drawing/2014/chart" uri="{C3380CC4-5D6E-409C-BE32-E72D297353CC}">
              <c16:uniqueId val="{00000003-CDE8-4C1D-B20A-FAEA923CB319}"/>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2B3E-4C08-B295-F08BB06139DC}"/>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2B3E-4C08-B295-F08BB06139DC}"/>
            </c:ext>
          </c:extLst>
        </c:ser>
        <c:ser>
          <c:idx val="2"/>
          <c:order val="2"/>
          <c:tx>
            <c:strRef>
              <c:f>Prevention!$A$18</c:f>
              <c:strCache>
                <c:ptCount val="1"/>
                <c:pt idx="0">
                  <c:v>     Low Back Pain</c:v>
                </c:pt>
              </c:strCache>
            </c:strRef>
          </c:tx>
          <c:spPr>
            <a:noFill/>
            <a:ln>
              <a:noFill/>
            </a:ln>
            <a:effectLst/>
          </c:spPr>
          <c:invertIfNegative val="0"/>
          <c:val>
            <c:numRef>
              <c:f>Prevention!$R$8</c:f>
              <c:numCache>
                <c:formatCode>General</c:formatCode>
                <c:ptCount val="1"/>
                <c:pt idx="0">
                  <c:v>200</c:v>
                </c:pt>
              </c:numCache>
            </c:numRef>
          </c:val>
          <c:extLst>
            <c:ext xmlns:c16="http://schemas.microsoft.com/office/drawing/2014/chart" uri="{C3380CC4-5D6E-409C-BE32-E72D297353CC}">
              <c16:uniqueId val="{00000002-2B3E-4C08-B295-F08BB06139DC}"/>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4-2B3E-4C08-B295-F08BB06139DC}"/>
              </c:ext>
            </c:extLst>
          </c:dPt>
          <c:val>
            <c:numRef>
              <c:f>Prevention!$U$60</c:f>
              <c:numCache>
                <c:formatCode>General</c:formatCode>
                <c:ptCount val="1"/>
                <c:pt idx="0">
                  <c:v>44.75</c:v>
                </c:pt>
              </c:numCache>
            </c:numRef>
          </c:val>
          <c:extLst>
            <c:ext xmlns:c16="http://schemas.microsoft.com/office/drawing/2014/chart" uri="{C3380CC4-5D6E-409C-BE32-E72D297353CC}">
              <c16:uniqueId val="{00000005-2B3E-4C08-B295-F08BB06139DC}"/>
            </c:ext>
          </c:extLst>
        </c:ser>
        <c:ser>
          <c:idx val="4"/>
          <c:order val="4"/>
          <c:spPr>
            <a:solidFill>
              <a:srgbClr val="C30068"/>
            </a:solidFill>
            <a:ln>
              <a:noFill/>
            </a:ln>
            <a:effectLst/>
          </c:spPr>
          <c:invertIfNegative val="0"/>
          <c:val>
            <c:numRef>
              <c:f>Prevention!$V$60</c:f>
              <c:numCache>
                <c:formatCode>General</c:formatCode>
                <c:ptCount val="1"/>
                <c:pt idx="0">
                  <c:v>1.25</c:v>
                </c:pt>
              </c:numCache>
            </c:numRef>
          </c:val>
          <c:extLst>
            <c:ext xmlns:c16="http://schemas.microsoft.com/office/drawing/2014/chart" uri="{C3380CC4-5D6E-409C-BE32-E72D297353CC}">
              <c16:uniqueId val="{00000006-2B3E-4C08-B295-F08BB06139DC}"/>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50"/>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B2E1-4CD1-87BF-F285CCC8D4C2}"/>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B2E1-4CD1-87BF-F285CCC8D4C2}"/>
            </c:ext>
          </c:extLst>
        </c:ser>
        <c:ser>
          <c:idx val="2"/>
          <c:order val="2"/>
          <c:tx>
            <c:strRef>
              <c:f>Prevention!$A$18</c:f>
              <c:strCache>
                <c:ptCount val="1"/>
                <c:pt idx="0">
                  <c:v>     Low Back Pain</c:v>
                </c:pt>
              </c:strCache>
            </c:strRef>
          </c:tx>
          <c:spPr>
            <a:noFill/>
            <a:ln>
              <a:noFill/>
            </a:ln>
            <a:effectLst/>
          </c:spPr>
          <c:invertIfNegative val="0"/>
          <c:val>
            <c:numRef>
              <c:f>Prevention!$R$8</c:f>
              <c:numCache>
                <c:formatCode>General</c:formatCode>
                <c:ptCount val="1"/>
                <c:pt idx="0">
                  <c:v>200</c:v>
                </c:pt>
              </c:numCache>
            </c:numRef>
          </c:val>
          <c:extLst>
            <c:ext xmlns:c16="http://schemas.microsoft.com/office/drawing/2014/chart" uri="{C3380CC4-5D6E-409C-BE32-E72D297353CC}">
              <c16:uniqueId val="{00000002-B2E1-4CD1-87BF-F285CCC8D4C2}"/>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4-B2E1-4CD1-87BF-F285CCC8D4C2}"/>
              </c:ext>
            </c:extLst>
          </c:dPt>
          <c:val>
            <c:numRef>
              <c:f>Prevention!$W$60</c:f>
              <c:numCache>
                <c:formatCode>General</c:formatCode>
                <c:ptCount val="1"/>
                <c:pt idx="0">
                  <c:v>36.75</c:v>
                </c:pt>
              </c:numCache>
            </c:numRef>
          </c:val>
          <c:extLst>
            <c:ext xmlns:c16="http://schemas.microsoft.com/office/drawing/2014/chart" uri="{C3380CC4-5D6E-409C-BE32-E72D297353CC}">
              <c16:uniqueId val="{00000005-B2E1-4CD1-87BF-F285CCC8D4C2}"/>
            </c:ext>
          </c:extLst>
        </c:ser>
        <c:ser>
          <c:idx val="4"/>
          <c:order val="4"/>
          <c:spPr>
            <a:solidFill>
              <a:srgbClr val="FF6D00"/>
            </a:solidFill>
            <a:ln>
              <a:noFill/>
            </a:ln>
            <a:effectLst/>
          </c:spPr>
          <c:invertIfNegative val="0"/>
          <c:val>
            <c:numRef>
              <c:f>Prevention!$V$60</c:f>
              <c:numCache>
                <c:formatCode>General</c:formatCode>
                <c:ptCount val="1"/>
                <c:pt idx="0">
                  <c:v>1.25</c:v>
                </c:pt>
              </c:numCache>
            </c:numRef>
          </c:val>
          <c:extLst>
            <c:ext xmlns:c16="http://schemas.microsoft.com/office/drawing/2014/chart" uri="{C3380CC4-5D6E-409C-BE32-E72D297353CC}">
              <c16:uniqueId val="{00000006-B2E1-4CD1-87BF-F285CCC8D4C2}"/>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50"/>
        </c:scaling>
        <c:delete val="0"/>
        <c:axPos val="b"/>
        <c:numFmt formatCode="General"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912B-4094-8AEC-2968990D0B3D}"/>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912B-4094-8AEC-2968990D0B3D}"/>
            </c:ext>
          </c:extLst>
        </c:ser>
        <c:ser>
          <c:idx val="2"/>
          <c:order val="2"/>
          <c:tx>
            <c:strRef>
              <c:f>Prevention!$A$18</c:f>
              <c:strCache>
                <c:ptCount val="1"/>
                <c:pt idx="0">
                  <c:v>     Low Back Pain</c:v>
                </c:pt>
              </c:strCache>
            </c:strRef>
          </c:tx>
          <c:spPr>
            <a:noFill/>
            <a:ln>
              <a:noFill/>
            </a:ln>
            <a:effectLst/>
          </c:spPr>
          <c:invertIfNegative val="0"/>
          <c:val>
            <c:numRef>
              <c:f>Prevention!$R$96</c:f>
              <c:numCache>
                <c:formatCode>General</c:formatCode>
                <c:ptCount val="1"/>
                <c:pt idx="0">
                  <c:v>2</c:v>
                </c:pt>
              </c:numCache>
            </c:numRef>
          </c:val>
          <c:extLst>
            <c:ext xmlns:c16="http://schemas.microsoft.com/office/drawing/2014/chart" uri="{C3380CC4-5D6E-409C-BE32-E72D297353CC}">
              <c16:uniqueId val="{00000002-912B-4094-8AEC-2968990D0B3D}"/>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Prevention!$U$96</c:f>
              <c:numCache>
                <c:formatCode>General</c:formatCode>
                <c:ptCount val="1"/>
                <c:pt idx="0">
                  <c:v>0.82874999999999999</c:v>
                </c:pt>
              </c:numCache>
            </c:numRef>
          </c:val>
          <c:extLst>
            <c:ext xmlns:c16="http://schemas.microsoft.com/office/drawing/2014/chart" uri="{C3380CC4-5D6E-409C-BE32-E72D297353CC}">
              <c16:uniqueId val="{00000003-912B-4094-8AEC-2968990D0B3D}"/>
            </c:ext>
          </c:extLst>
        </c:ser>
        <c:ser>
          <c:idx val="4"/>
          <c:order val="4"/>
          <c:spPr>
            <a:solidFill>
              <a:srgbClr val="C30068"/>
            </a:solidFill>
            <a:ln>
              <a:noFill/>
            </a:ln>
            <a:effectLst/>
          </c:spPr>
          <c:invertIfNegative val="0"/>
          <c:val>
            <c:numRef>
              <c:f>Prevention!$V$96</c:f>
              <c:numCache>
                <c:formatCode>General</c:formatCode>
                <c:ptCount val="1"/>
                <c:pt idx="0">
                  <c:v>6.25E-2</c:v>
                </c:pt>
              </c:numCache>
            </c:numRef>
          </c:val>
          <c:extLst>
            <c:ext xmlns:c16="http://schemas.microsoft.com/office/drawing/2014/chart" uri="{C3380CC4-5D6E-409C-BE32-E72D297353CC}">
              <c16:uniqueId val="{00000004-912B-4094-8AEC-2968990D0B3D}"/>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
        </c:scaling>
        <c:delete val="0"/>
        <c:axPos val="b"/>
        <c:numFmt formatCode="General"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D77D-4FC5-B84D-F949D590ECA0}"/>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D77D-4FC5-B84D-F949D590ECA0}"/>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D77D-4FC5-B84D-F949D590ECA0}"/>
              </c:ext>
            </c:extLst>
          </c:dPt>
          <c:val>
            <c:numRef>
              <c:f>Prevention!$R$18</c:f>
              <c:numCache>
                <c:formatCode>0%</c:formatCode>
                <c:ptCount val="1"/>
                <c:pt idx="0">
                  <c:v>1</c:v>
                </c:pt>
              </c:numCache>
            </c:numRef>
          </c:val>
          <c:extLst>
            <c:ext xmlns:c16="http://schemas.microsoft.com/office/drawing/2014/chart" uri="{C3380CC4-5D6E-409C-BE32-E72D297353CC}">
              <c16:uniqueId val="{00000004-D77D-4FC5-B84D-F949D590ECA0}"/>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D77D-4FC5-B84D-F949D590ECA0}"/>
              </c:ext>
            </c:extLst>
          </c:dPt>
          <c:val>
            <c:numRef>
              <c:f>Prevention!$S$82</c:f>
              <c:numCache>
                <c:formatCode>0.000%</c:formatCode>
                <c:ptCount val="1"/>
                <c:pt idx="0">
                  <c:v>0.47499999999999998</c:v>
                </c:pt>
              </c:numCache>
            </c:numRef>
          </c:val>
          <c:extLst>
            <c:ext xmlns:c16="http://schemas.microsoft.com/office/drawing/2014/chart" uri="{C3380CC4-5D6E-409C-BE32-E72D297353CC}">
              <c16:uniqueId val="{00000007-D77D-4FC5-B84D-F949D590ECA0}"/>
            </c:ext>
          </c:extLst>
        </c:ser>
        <c:ser>
          <c:idx val="4"/>
          <c:order val="4"/>
          <c:spPr>
            <a:blipFill>
              <a:blip xmlns:r="http://schemas.openxmlformats.org/officeDocument/2006/relationships" r:embed="rId3"/>
              <a:stretch>
                <a:fillRect/>
              </a:stretch>
            </a:blipFill>
            <a:ln>
              <a:noFill/>
            </a:ln>
            <a:effectLst/>
          </c:spPr>
          <c:invertIfNegative val="0"/>
          <c:val>
            <c:numRef>
              <c:f>Prevention!$T$82</c:f>
              <c:numCache>
                <c:formatCode>General</c:formatCode>
                <c:ptCount val="1"/>
                <c:pt idx="0">
                  <c:v>0.05</c:v>
                </c:pt>
              </c:numCache>
            </c:numRef>
          </c:val>
          <c:extLst>
            <c:ext xmlns:c16="http://schemas.microsoft.com/office/drawing/2014/chart" uri="{C3380CC4-5D6E-409C-BE32-E72D297353CC}">
              <c16:uniqueId val="{00000008-D77D-4FC5-B84D-F949D590ECA0}"/>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68F3-4F51-8AC0-2E7420C2872C}"/>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68F3-4F51-8AC0-2E7420C2872C}"/>
            </c:ext>
          </c:extLst>
        </c:ser>
        <c:ser>
          <c:idx val="2"/>
          <c:order val="2"/>
          <c:tx>
            <c:strRef>
              <c:f>Prevention!$A$18</c:f>
              <c:strCache>
                <c:ptCount val="1"/>
                <c:pt idx="0">
                  <c:v>     Low Back Pain</c:v>
                </c:pt>
              </c:strCache>
            </c:strRef>
          </c:tx>
          <c:spPr>
            <a:solidFill>
              <a:srgbClr val="91BD10">
                <a:alpha val="65000"/>
              </a:srgbClr>
            </a:solidFill>
            <a:ln>
              <a:noFill/>
            </a:ln>
            <a:effectLst/>
          </c:spPr>
          <c:invertIfNegative val="0"/>
          <c:val>
            <c:numRef>
              <c:f>Prevention!$R$8</c:f>
              <c:numCache>
                <c:formatCode>General</c:formatCode>
                <c:ptCount val="1"/>
                <c:pt idx="0">
                  <c:v>200</c:v>
                </c:pt>
              </c:numCache>
            </c:numRef>
          </c:val>
          <c:extLst>
            <c:ext xmlns:c16="http://schemas.microsoft.com/office/drawing/2014/chart" uri="{C3380CC4-5D6E-409C-BE32-E72D297353CC}">
              <c16:uniqueId val="{00000002-68F3-4F51-8AC0-2E7420C2872C}"/>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Prevention!$S$50</c:f>
              <c:numCache>
                <c:formatCode>0.000%</c:formatCode>
                <c:ptCount val="1"/>
                <c:pt idx="0">
                  <c:v>0.47499999999999998</c:v>
                </c:pt>
              </c:numCache>
            </c:numRef>
          </c:val>
          <c:extLst>
            <c:ext xmlns:c16="http://schemas.microsoft.com/office/drawing/2014/chart" uri="{C3380CC4-5D6E-409C-BE32-E72D297353CC}">
              <c16:uniqueId val="{00000003-68F3-4F51-8AC0-2E7420C2872C}"/>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5-68F3-4F51-8AC0-2E7420C2872C}"/>
              </c:ext>
            </c:extLst>
          </c:dPt>
          <c:val>
            <c:numRef>
              <c:f>Prevention!$T$50</c:f>
              <c:numCache>
                <c:formatCode>General</c:formatCode>
                <c:ptCount val="1"/>
                <c:pt idx="0">
                  <c:v>0.05</c:v>
                </c:pt>
              </c:numCache>
            </c:numRef>
          </c:val>
          <c:extLst>
            <c:ext xmlns:c16="http://schemas.microsoft.com/office/drawing/2014/chart" uri="{C3380CC4-5D6E-409C-BE32-E72D297353CC}">
              <c16:uniqueId val="{00000006-68F3-4F51-8AC0-2E7420C2872C}"/>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86D3-4BB6-BCBB-47C02260AB8D}"/>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86D3-4BB6-BCBB-47C02260AB8D}"/>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86D3-4BB6-BCBB-47C02260AB8D}"/>
              </c:ext>
            </c:extLst>
          </c:dPt>
          <c:val>
            <c:numRef>
              <c:f>Prevention!$R$18</c:f>
              <c:numCache>
                <c:formatCode>0%</c:formatCode>
                <c:ptCount val="1"/>
                <c:pt idx="0">
                  <c:v>1</c:v>
                </c:pt>
              </c:numCache>
            </c:numRef>
          </c:val>
          <c:extLst>
            <c:ext xmlns:c16="http://schemas.microsoft.com/office/drawing/2014/chart" uri="{C3380CC4-5D6E-409C-BE32-E72D297353CC}">
              <c16:uniqueId val="{00000004-86D3-4BB6-BCBB-47C02260AB8D}"/>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86D3-4BB6-BCBB-47C02260AB8D}"/>
              </c:ext>
            </c:extLst>
          </c:dPt>
          <c:val>
            <c:numRef>
              <c:f>Prevention!$S$132</c:f>
              <c:numCache>
                <c:formatCode>0.000%</c:formatCode>
                <c:ptCount val="1"/>
                <c:pt idx="0">
                  <c:v>0.47499999999999998</c:v>
                </c:pt>
              </c:numCache>
            </c:numRef>
          </c:val>
          <c:extLst>
            <c:ext xmlns:c16="http://schemas.microsoft.com/office/drawing/2014/chart" uri="{C3380CC4-5D6E-409C-BE32-E72D297353CC}">
              <c16:uniqueId val="{00000007-86D3-4BB6-BCBB-47C02260AB8D}"/>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9-86D3-4BB6-BCBB-47C02260AB8D}"/>
              </c:ext>
            </c:extLst>
          </c:dPt>
          <c:val>
            <c:numRef>
              <c:f>Prevention!$T$18</c:f>
              <c:numCache>
                <c:formatCode>General</c:formatCode>
                <c:ptCount val="1"/>
                <c:pt idx="0">
                  <c:v>0.05</c:v>
                </c:pt>
              </c:numCache>
            </c:numRef>
          </c:val>
          <c:extLst>
            <c:ext xmlns:c16="http://schemas.microsoft.com/office/drawing/2014/chart" uri="{C3380CC4-5D6E-409C-BE32-E72D297353CC}">
              <c16:uniqueId val="{0000000A-86D3-4BB6-BCBB-47C02260AB8D}"/>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D9A9-41EE-96C8-F487EA22078F}"/>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D9A9-41EE-96C8-F487EA22078F}"/>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D9A9-41EE-96C8-F487EA22078F}"/>
              </c:ext>
            </c:extLst>
          </c:dPt>
          <c:val>
            <c:numRef>
              <c:f>Prevention!$R$18</c:f>
              <c:numCache>
                <c:formatCode>0%</c:formatCode>
                <c:ptCount val="1"/>
                <c:pt idx="0">
                  <c:v>1</c:v>
                </c:pt>
              </c:numCache>
            </c:numRef>
          </c:val>
          <c:extLst>
            <c:ext xmlns:c16="http://schemas.microsoft.com/office/drawing/2014/chart" uri="{C3380CC4-5D6E-409C-BE32-E72D297353CC}">
              <c16:uniqueId val="{00000004-D9A9-41EE-96C8-F487EA22078F}"/>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D9A9-41EE-96C8-F487EA22078F}"/>
              </c:ext>
            </c:extLst>
          </c:dPt>
          <c:val>
            <c:numRef>
              <c:f>Prevention!$S$84</c:f>
              <c:numCache>
                <c:formatCode>0.000%</c:formatCode>
                <c:ptCount val="1"/>
                <c:pt idx="0">
                  <c:v>0.47499999999999998</c:v>
                </c:pt>
              </c:numCache>
            </c:numRef>
          </c:val>
          <c:extLst>
            <c:ext xmlns:c16="http://schemas.microsoft.com/office/drawing/2014/chart" uri="{C3380CC4-5D6E-409C-BE32-E72D297353CC}">
              <c16:uniqueId val="{00000007-D9A9-41EE-96C8-F487EA22078F}"/>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9-D9A9-41EE-96C8-F487EA22078F}"/>
              </c:ext>
            </c:extLst>
          </c:dPt>
          <c:val>
            <c:numRef>
              <c:f>Prevention!$T$18</c:f>
              <c:numCache>
                <c:formatCode>General</c:formatCode>
                <c:ptCount val="1"/>
                <c:pt idx="0">
                  <c:v>0.05</c:v>
                </c:pt>
              </c:numCache>
            </c:numRef>
          </c:val>
          <c:extLst>
            <c:ext xmlns:c16="http://schemas.microsoft.com/office/drawing/2014/chart" uri="{C3380CC4-5D6E-409C-BE32-E72D297353CC}">
              <c16:uniqueId val="{0000000A-D9A9-41EE-96C8-F487EA22078F}"/>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3EC7-4046-9276-1AEB71C09F43}"/>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3EC7-4046-9276-1AEB71C09F43}"/>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3EC7-4046-9276-1AEB71C09F43}"/>
              </c:ext>
            </c:extLst>
          </c:dPt>
          <c:val>
            <c:numRef>
              <c:f>Prevention!$R$18</c:f>
              <c:numCache>
                <c:formatCode>0%</c:formatCode>
                <c:ptCount val="1"/>
                <c:pt idx="0">
                  <c:v>1</c:v>
                </c:pt>
              </c:numCache>
            </c:numRef>
          </c:val>
          <c:extLst>
            <c:ext xmlns:c16="http://schemas.microsoft.com/office/drawing/2014/chart" uri="{C3380CC4-5D6E-409C-BE32-E72D297353CC}">
              <c16:uniqueId val="{00000004-3EC7-4046-9276-1AEB71C09F43}"/>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3EC7-4046-9276-1AEB71C09F43}"/>
              </c:ext>
            </c:extLst>
          </c:dPt>
          <c:val>
            <c:numRef>
              <c:f>Prevention!$S$80</c:f>
              <c:numCache>
                <c:formatCode>0.000%</c:formatCode>
                <c:ptCount val="1"/>
                <c:pt idx="0">
                  <c:v>0.47499999999999998</c:v>
                </c:pt>
              </c:numCache>
            </c:numRef>
          </c:val>
          <c:extLst>
            <c:ext xmlns:c16="http://schemas.microsoft.com/office/drawing/2014/chart" uri="{C3380CC4-5D6E-409C-BE32-E72D297353CC}">
              <c16:uniqueId val="{00000007-3EC7-4046-9276-1AEB71C09F43}"/>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9-3EC7-4046-9276-1AEB71C09F43}"/>
              </c:ext>
            </c:extLst>
          </c:dPt>
          <c:val>
            <c:numRef>
              <c:f>Prevention!$T$18</c:f>
              <c:numCache>
                <c:formatCode>General</c:formatCode>
                <c:ptCount val="1"/>
                <c:pt idx="0">
                  <c:v>0.05</c:v>
                </c:pt>
              </c:numCache>
            </c:numRef>
          </c:val>
          <c:extLst>
            <c:ext xmlns:c16="http://schemas.microsoft.com/office/drawing/2014/chart" uri="{C3380CC4-5D6E-409C-BE32-E72D297353CC}">
              <c16:uniqueId val="{0000000A-3EC7-4046-9276-1AEB71C09F43}"/>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A097-4D2E-8C51-8C4E97A7615F}"/>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A097-4D2E-8C51-8C4E97A7615F}"/>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A097-4D2E-8C51-8C4E97A7615F}"/>
              </c:ext>
            </c:extLst>
          </c:dPt>
          <c:val>
            <c:numRef>
              <c:f>Prevention!$R$18</c:f>
              <c:numCache>
                <c:formatCode>0%</c:formatCode>
                <c:ptCount val="1"/>
                <c:pt idx="0">
                  <c:v>1</c:v>
                </c:pt>
              </c:numCache>
            </c:numRef>
          </c:val>
          <c:extLst>
            <c:ext xmlns:c16="http://schemas.microsoft.com/office/drawing/2014/chart" uri="{C3380CC4-5D6E-409C-BE32-E72D297353CC}">
              <c16:uniqueId val="{00000004-A097-4D2E-8C51-8C4E97A7615F}"/>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Prevention!$U$82</c:f>
              <c:numCache>
                <c:formatCode>0.000%</c:formatCode>
                <c:ptCount val="1"/>
                <c:pt idx="0">
                  <c:v>2.0999999999999998E-2</c:v>
                </c:pt>
              </c:numCache>
            </c:numRef>
          </c:val>
          <c:extLst>
            <c:ext xmlns:c16="http://schemas.microsoft.com/office/drawing/2014/chart" uri="{C3380CC4-5D6E-409C-BE32-E72D297353CC}">
              <c16:uniqueId val="{00000005-A097-4D2E-8C51-8C4E97A7615F}"/>
            </c:ext>
          </c:extLst>
        </c:ser>
        <c:ser>
          <c:idx val="4"/>
          <c:order val="4"/>
          <c:spPr>
            <a:solidFill>
              <a:srgbClr val="C30068"/>
            </a:solidFill>
            <a:ln>
              <a:noFill/>
            </a:ln>
            <a:effectLst/>
          </c:spPr>
          <c:invertIfNegative val="0"/>
          <c:val>
            <c:numRef>
              <c:f>Prevention!$V$82</c:f>
              <c:numCache>
                <c:formatCode>General</c:formatCode>
                <c:ptCount val="1"/>
                <c:pt idx="0">
                  <c:v>0.02</c:v>
                </c:pt>
              </c:numCache>
            </c:numRef>
          </c:val>
          <c:extLst>
            <c:ext xmlns:c16="http://schemas.microsoft.com/office/drawing/2014/chart" uri="{C3380CC4-5D6E-409C-BE32-E72D297353CC}">
              <c16:uniqueId val="{00000006-A097-4D2E-8C51-8C4E97A7615F}"/>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min val="0"/>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99E4-43E8-816A-F1EDB8E2F948}"/>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99E4-43E8-816A-F1EDB8E2F948}"/>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99E4-43E8-816A-F1EDB8E2F948}"/>
              </c:ext>
            </c:extLst>
          </c:dPt>
          <c:val>
            <c:numRef>
              <c:f>Prevention!$R$18</c:f>
              <c:numCache>
                <c:formatCode>0%</c:formatCode>
                <c:ptCount val="1"/>
                <c:pt idx="0">
                  <c:v>1</c:v>
                </c:pt>
              </c:numCache>
            </c:numRef>
          </c:val>
          <c:extLst>
            <c:ext xmlns:c16="http://schemas.microsoft.com/office/drawing/2014/chart" uri="{C3380CC4-5D6E-409C-BE32-E72D297353CC}">
              <c16:uniqueId val="{00000004-99E4-43E8-816A-F1EDB8E2F948}"/>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Prevention!$W$82</c:f>
              <c:numCache>
                <c:formatCode>0.000%</c:formatCode>
                <c:ptCount val="1"/>
                <c:pt idx="0">
                  <c:v>4.1999999999999996E-2</c:v>
                </c:pt>
              </c:numCache>
            </c:numRef>
          </c:val>
          <c:extLst>
            <c:ext xmlns:c16="http://schemas.microsoft.com/office/drawing/2014/chart" uri="{C3380CC4-5D6E-409C-BE32-E72D297353CC}">
              <c16:uniqueId val="{00000005-99E4-43E8-816A-F1EDB8E2F948}"/>
            </c:ext>
          </c:extLst>
        </c:ser>
        <c:ser>
          <c:idx val="4"/>
          <c:order val="4"/>
          <c:spPr>
            <a:solidFill>
              <a:srgbClr val="FF6D00"/>
            </a:solidFill>
            <a:ln>
              <a:noFill/>
            </a:ln>
            <a:effectLst/>
          </c:spPr>
          <c:invertIfNegative val="0"/>
          <c:val>
            <c:numRef>
              <c:f>Prevention!$V$82</c:f>
              <c:numCache>
                <c:formatCode>General</c:formatCode>
                <c:ptCount val="1"/>
                <c:pt idx="0">
                  <c:v>0.02</c:v>
                </c:pt>
              </c:numCache>
            </c:numRef>
          </c:val>
          <c:extLst>
            <c:ext xmlns:c16="http://schemas.microsoft.com/office/drawing/2014/chart" uri="{C3380CC4-5D6E-409C-BE32-E72D297353CC}">
              <c16:uniqueId val="{00000006-99E4-43E8-816A-F1EDB8E2F948}"/>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CFE1-4B7E-B66D-64F2B193F43D}"/>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CFE1-4B7E-B66D-64F2B193F43D}"/>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CFE1-4B7E-B66D-64F2B193F43D}"/>
              </c:ext>
            </c:extLst>
          </c:dPt>
          <c:val>
            <c:numRef>
              <c:f>Prevention!$R$18</c:f>
              <c:numCache>
                <c:formatCode>0%</c:formatCode>
                <c:ptCount val="1"/>
                <c:pt idx="0">
                  <c:v>1</c:v>
                </c:pt>
              </c:numCache>
            </c:numRef>
          </c:val>
          <c:extLst>
            <c:ext xmlns:c16="http://schemas.microsoft.com/office/drawing/2014/chart" uri="{C3380CC4-5D6E-409C-BE32-E72D297353CC}">
              <c16:uniqueId val="{00000004-CFE1-4B7E-B66D-64F2B193F43D}"/>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Prevention!$U$132</c:f>
              <c:numCache>
                <c:formatCode>0.000%</c:formatCode>
                <c:ptCount val="1"/>
                <c:pt idx="0">
                  <c:v>9.6750000000000003E-2</c:v>
                </c:pt>
              </c:numCache>
            </c:numRef>
          </c:val>
          <c:extLst>
            <c:ext xmlns:c16="http://schemas.microsoft.com/office/drawing/2014/chart" uri="{C3380CC4-5D6E-409C-BE32-E72D297353CC}">
              <c16:uniqueId val="{00000005-CFE1-4B7E-B66D-64F2B193F43D}"/>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7-CFE1-4B7E-B66D-64F2B193F43D}"/>
              </c:ext>
            </c:extLst>
          </c:dPt>
          <c:val>
            <c:numRef>
              <c:f>Prevention!$V$40</c:f>
              <c:numCache>
                <c:formatCode>General</c:formatCode>
                <c:ptCount val="1"/>
                <c:pt idx="0">
                  <c:v>0.02</c:v>
                </c:pt>
              </c:numCache>
            </c:numRef>
          </c:val>
          <c:extLst>
            <c:ext xmlns:c16="http://schemas.microsoft.com/office/drawing/2014/chart" uri="{C3380CC4-5D6E-409C-BE32-E72D297353CC}">
              <c16:uniqueId val="{00000008-CFE1-4B7E-B66D-64F2B193F43D}"/>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2F94-4AED-8A8E-FB9E9CDE729F}"/>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2F94-4AED-8A8E-FB9E9CDE729F}"/>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2F94-4AED-8A8E-FB9E9CDE729F}"/>
              </c:ext>
            </c:extLst>
          </c:dPt>
          <c:val>
            <c:numRef>
              <c:f>Prevention!$R$18</c:f>
              <c:numCache>
                <c:formatCode>0%</c:formatCode>
                <c:ptCount val="1"/>
                <c:pt idx="0">
                  <c:v>1</c:v>
                </c:pt>
              </c:numCache>
            </c:numRef>
          </c:val>
          <c:extLst>
            <c:ext xmlns:c16="http://schemas.microsoft.com/office/drawing/2014/chart" uri="{C3380CC4-5D6E-409C-BE32-E72D297353CC}">
              <c16:uniqueId val="{00000004-2F94-4AED-8A8E-FB9E9CDE729F}"/>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2F94-4AED-8A8E-FB9E9CDE729F}"/>
              </c:ext>
            </c:extLst>
          </c:dPt>
          <c:val>
            <c:numRef>
              <c:f>Prevention!$W$132</c:f>
              <c:numCache>
                <c:formatCode>0.000%</c:formatCode>
                <c:ptCount val="1"/>
                <c:pt idx="0">
                  <c:v>0.11475</c:v>
                </c:pt>
              </c:numCache>
            </c:numRef>
          </c:val>
          <c:extLst>
            <c:ext xmlns:c16="http://schemas.microsoft.com/office/drawing/2014/chart" uri="{C3380CC4-5D6E-409C-BE32-E72D297353CC}">
              <c16:uniqueId val="{00000007-2F94-4AED-8A8E-FB9E9CDE729F}"/>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9-2F94-4AED-8A8E-FB9E9CDE729F}"/>
              </c:ext>
            </c:extLst>
          </c:dPt>
          <c:val>
            <c:numRef>
              <c:f>Prevention!$V$40</c:f>
              <c:numCache>
                <c:formatCode>General</c:formatCode>
                <c:ptCount val="1"/>
                <c:pt idx="0">
                  <c:v>0.02</c:v>
                </c:pt>
              </c:numCache>
            </c:numRef>
          </c:val>
          <c:extLst>
            <c:ext xmlns:c16="http://schemas.microsoft.com/office/drawing/2014/chart" uri="{C3380CC4-5D6E-409C-BE32-E72D297353CC}">
              <c16:uniqueId val="{0000000A-2F94-4AED-8A8E-FB9E9CDE729F}"/>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97D9-48AF-B971-E54BD62EBB94}"/>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97D9-48AF-B971-E54BD62EBB94}"/>
            </c:ext>
          </c:extLst>
        </c:ser>
        <c:ser>
          <c:idx val="2"/>
          <c:order val="2"/>
          <c:tx>
            <c:strRef>
              <c:f>Prevention!$A$18</c:f>
              <c:strCache>
                <c:ptCount val="1"/>
                <c:pt idx="0">
                  <c:v>     Low Back Pain</c:v>
                </c:pt>
              </c:strCache>
            </c:strRef>
          </c:tx>
          <c:spPr>
            <a:solidFill>
              <a:srgbClr val="91BD10">
                <a:alpha val="65000"/>
              </a:srgbClr>
            </a:solidFill>
            <a:ln>
              <a:noFill/>
            </a:ln>
            <a:effectLst/>
          </c:spPr>
          <c:invertIfNegative val="0"/>
          <c:val>
            <c:numRef>
              <c:f>Prevention!$R$8</c:f>
              <c:numCache>
                <c:formatCode>General</c:formatCode>
                <c:ptCount val="1"/>
                <c:pt idx="0">
                  <c:v>200</c:v>
                </c:pt>
              </c:numCache>
            </c:numRef>
          </c:val>
          <c:extLst>
            <c:ext xmlns:c16="http://schemas.microsoft.com/office/drawing/2014/chart" uri="{C3380CC4-5D6E-409C-BE32-E72D297353CC}">
              <c16:uniqueId val="{00000002-97D9-48AF-B971-E54BD62EBB94}"/>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Prevention!$S$122</c:f>
              <c:numCache>
                <c:formatCode>General</c:formatCode>
                <c:ptCount val="1"/>
                <c:pt idx="0">
                  <c:v>95</c:v>
                </c:pt>
              </c:numCache>
            </c:numRef>
          </c:val>
          <c:extLst>
            <c:ext xmlns:c16="http://schemas.microsoft.com/office/drawing/2014/chart" uri="{C3380CC4-5D6E-409C-BE32-E72D297353CC}">
              <c16:uniqueId val="{00000003-97D9-48AF-B971-E54BD62EBB94}"/>
            </c:ext>
          </c:extLst>
        </c:ser>
        <c:ser>
          <c:idx val="4"/>
          <c:order val="4"/>
          <c:spPr>
            <a:blipFill>
              <a:blip xmlns:r="http://schemas.openxmlformats.org/officeDocument/2006/relationships" r:embed="rId3"/>
              <a:stretch>
                <a:fillRect/>
              </a:stretch>
            </a:blipFill>
            <a:ln>
              <a:noFill/>
            </a:ln>
            <a:effectLst/>
          </c:spPr>
          <c:invertIfNegative val="0"/>
          <c:val>
            <c:numRef>
              <c:f>Prevention!$T$122</c:f>
              <c:numCache>
                <c:formatCode>General</c:formatCode>
                <c:ptCount val="1"/>
                <c:pt idx="0">
                  <c:v>10</c:v>
                </c:pt>
              </c:numCache>
            </c:numRef>
          </c:val>
          <c:extLst>
            <c:ext xmlns:c16="http://schemas.microsoft.com/office/drawing/2014/chart" uri="{C3380CC4-5D6E-409C-BE32-E72D297353CC}">
              <c16:uniqueId val="{00000006-97D9-48AF-B971-E54BD62EBB94}"/>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00"/>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17E0-44FA-BC53-7700223A86B7}"/>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17E0-44FA-BC53-7700223A86B7}"/>
            </c:ext>
          </c:extLst>
        </c:ser>
        <c:ser>
          <c:idx val="2"/>
          <c:order val="2"/>
          <c:tx>
            <c:strRef>
              <c:f>Prevention!$A$18</c:f>
              <c:strCache>
                <c:ptCount val="1"/>
                <c:pt idx="0">
                  <c:v>     Low Back Pain</c:v>
                </c:pt>
              </c:strCache>
            </c:strRef>
          </c:tx>
          <c:spPr>
            <a:solidFill>
              <a:srgbClr val="91BD10">
                <a:alpha val="64000"/>
              </a:srgbClr>
            </a:solidFill>
            <a:ln>
              <a:noFill/>
            </a:ln>
            <a:effectLst/>
          </c:spPr>
          <c:invertIfNegative val="0"/>
          <c:val>
            <c:numRef>
              <c:f>Prevention!$R$96</c:f>
              <c:numCache>
                <c:formatCode>General</c:formatCode>
                <c:ptCount val="1"/>
                <c:pt idx="0">
                  <c:v>2</c:v>
                </c:pt>
              </c:numCache>
            </c:numRef>
          </c:val>
          <c:extLst>
            <c:ext xmlns:c16="http://schemas.microsoft.com/office/drawing/2014/chart" uri="{C3380CC4-5D6E-409C-BE32-E72D297353CC}">
              <c16:uniqueId val="{00000002-17E0-44FA-BC53-7700223A86B7}"/>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Prevention!$S$106</c:f>
              <c:numCache>
                <c:formatCode>General</c:formatCode>
                <c:ptCount val="1"/>
                <c:pt idx="0">
                  <c:v>0.9375</c:v>
                </c:pt>
              </c:numCache>
            </c:numRef>
          </c:val>
          <c:extLst>
            <c:ext xmlns:c16="http://schemas.microsoft.com/office/drawing/2014/chart" uri="{C3380CC4-5D6E-409C-BE32-E72D297353CC}">
              <c16:uniqueId val="{00000005-17E0-44FA-BC53-7700223A86B7}"/>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7-17E0-44FA-BC53-7700223A86B7}"/>
              </c:ext>
            </c:extLst>
          </c:dPt>
          <c:val>
            <c:numRef>
              <c:f>Prevention!$T$96</c:f>
              <c:numCache>
                <c:formatCode>General</c:formatCode>
                <c:ptCount val="1"/>
                <c:pt idx="0">
                  <c:v>0.125</c:v>
                </c:pt>
              </c:numCache>
            </c:numRef>
          </c:val>
          <c:extLst>
            <c:ext xmlns:c16="http://schemas.microsoft.com/office/drawing/2014/chart" uri="{C3380CC4-5D6E-409C-BE32-E72D297353CC}">
              <c16:uniqueId val="{00000008-17E0-44FA-BC53-7700223A86B7}"/>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EC0C-449F-9E30-82E54740B083}"/>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EC0C-449F-9E30-82E54740B083}"/>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2"/>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EC0C-449F-9E30-82E54740B083}"/>
              </c:ext>
            </c:extLst>
          </c:dPt>
          <c:val>
            <c:numRef>
              <c:f>Prevention!$W$113</c:f>
              <c:numCache>
                <c:formatCode>General</c:formatCode>
                <c:ptCount val="1"/>
                <c:pt idx="0">
                  <c:v>0.62875000000000003</c:v>
                </c:pt>
              </c:numCache>
            </c:numRef>
          </c:val>
          <c:extLst>
            <c:ext xmlns:c16="http://schemas.microsoft.com/office/drawing/2014/chart" uri="{C3380CC4-5D6E-409C-BE32-E72D297353CC}">
              <c16:uniqueId val="{00000004-EC0C-449F-9E30-82E54740B083}"/>
            </c:ext>
          </c:extLst>
        </c:ser>
        <c:ser>
          <c:idx val="4"/>
          <c:order val="3"/>
          <c:spPr>
            <a:solidFill>
              <a:srgbClr val="FF6D00"/>
            </a:solidFill>
            <a:ln>
              <a:noFill/>
            </a:ln>
            <a:effectLst/>
          </c:spPr>
          <c:invertIfNegative val="0"/>
          <c:val>
            <c:numRef>
              <c:f>Prevention!$V$96</c:f>
              <c:numCache>
                <c:formatCode>General</c:formatCode>
                <c:ptCount val="1"/>
                <c:pt idx="0">
                  <c:v>6.25E-2</c:v>
                </c:pt>
              </c:numCache>
            </c:numRef>
          </c:val>
          <c:extLst>
            <c:ext xmlns:c16="http://schemas.microsoft.com/office/drawing/2014/chart" uri="{C3380CC4-5D6E-409C-BE32-E72D297353CC}">
              <c16:uniqueId val="{00000005-EC0C-449F-9E30-82E54740B083}"/>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56D5-45C8-AE39-954CE0FEDECC}"/>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56D5-45C8-AE39-954CE0FEDECC}"/>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56D5-45C8-AE39-954CE0FEDECC}"/>
              </c:ext>
            </c:extLst>
          </c:dPt>
          <c:val>
            <c:numRef>
              <c:f>Prevention!$R$18</c:f>
              <c:numCache>
                <c:formatCode>0%</c:formatCode>
                <c:ptCount val="1"/>
                <c:pt idx="0">
                  <c:v>1</c:v>
                </c:pt>
              </c:numCache>
            </c:numRef>
          </c:val>
          <c:extLst>
            <c:ext xmlns:c16="http://schemas.microsoft.com/office/drawing/2014/chart" uri="{C3380CC4-5D6E-409C-BE32-E72D297353CC}">
              <c16:uniqueId val="{00000004-56D5-45C8-AE39-954CE0FEDECC}"/>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Prevention!$S$18</c:f>
              <c:numCache>
                <c:formatCode>0.000%</c:formatCode>
                <c:ptCount val="1"/>
                <c:pt idx="0">
                  <c:v>0.47499999999999998</c:v>
                </c:pt>
              </c:numCache>
            </c:numRef>
          </c:val>
          <c:extLst>
            <c:ext xmlns:c16="http://schemas.microsoft.com/office/drawing/2014/chart" uri="{C3380CC4-5D6E-409C-BE32-E72D297353CC}">
              <c16:uniqueId val="{00000005-56D5-45C8-AE39-954CE0FEDECC}"/>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7-56D5-45C8-AE39-954CE0FEDECC}"/>
              </c:ext>
            </c:extLst>
          </c:dPt>
          <c:val>
            <c:numRef>
              <c:f>Prevention!$T$18</c:f>
              <c:numCache>
                <c:formatCode>General</c:formatCode>
                <c:ptCount val="1"/>
                <c:pt idx="0">
                  <c:v>0.05</c:v>
                </c:pt>
              </c:numCache>
            </c:numRef>
          </c:val>
          <c:extLst>
            <c:ext xmlns:c16="http://schemas.microsoft.com/office/drawing/2014/chart" uri="{C3380CC4-5D6E-409C-BE32-E72D297353CC}">
              <c16:uniqueId val="{00000008-56D5-45C8-AE39-954CE0FEDECC}"/>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C26A-40EC-AA2A-52A0CE619806}"/>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C26A-40EC-AA2A-52A0CE619806}"/>
            </c:ext>
          </c:extLst>
        </c:ser>
        <c:ser>
          <c:idx val="2"/>
          <c:order val="2"/>
          <c:tx>
            <c:strRef>
              <c:f>Prevention!$A$18</c:f>
              <c:strCache>
                <c:ptCount val="1"/>
                <c:pt idx="0">
                  <c:v>     Low Back Pain</c:v>
                </c:pt>
              </c:strCache>
            </c:strRef>
          </c:tx>
          <c:spPr>
            <a:noFill/>
            <a:ln>
              <a:noFill/>
            </a:ln>
            <a:effectLst/>
          </c:spPr>
          <c:invertIfNegative val="0"/>
          <c:val>
            <c:numRef>
              <c:f>Prevention!$R$96</c:f>
              <c:numCache>
                <c:formatCode>General</c:formatCode>
                <c:ptCount val="1"/>
                <c:pt idx="0">
                  <c:v>2</c:v>
                </c:pt>
              </c:numCache>
            </c:numRef>
          </c:val>
          <c:extLst>
            <c:ext xmlns:c16="http://schemas.microsoft.com/office/drawing/2014/chart" uri="{C3380CC4-5D6E-409C-BE32-E72D297353CC}">
              <c16:uniqueId val="{00000002-C26A-40EC-AA2A-52A0CE619806}"/>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4-C26A-40EC-AA2A-52A0CE619806}"/>
              </c:ext>
            </c:extLst>
          </c:dPt>
          <c:val>
            <c:numRef>
              <c:f>Prevention!$U$113</c:f>
              <c:numCache>
                <c:formatCode>General</c:formatCode>
                <c:ptCount val="1"/>
                <c:pt idx="0">
                  <c:v>0.69874999999999998</c:v>
                </c:pt>
              </c:numCache>
            </c:numRef>
          </c:val>
          <c:extLst>
            <c:ext xmlns:c16="http://schemas.microsoft.com/office/drawing/2014/chart" uri="{C3380CC4-5D6E-409C-BE32-E72D297353CC}">
              <c16:uniqueId val="{00000005-C26A-40EC-AA2A-52A0CE619806}"/>
            </c:ext>
          </c:extLst>
        </c:ser>
        <c:ser>
          <c:idx val="4"/>
          <c:order val="4"/>
          <c:spPr>
            <a:solidFill>
              <a:srgbClr val="C30068"/>
            </a:solidFill>
            <a:ln>
              <a:noFill/>
            </a:ln>
            <a:effectLst/>
          </c:spPr>
          <c:invertIfNegative val="0"/>
          <c:val>
            <c:numRef>
              <c:f>Prevention!$V$96</c:f>
              <c:numCache>
                <c:formatCode>General</c:formatCode>
                <c:ptCount val="1"/>
                <c:pt idx="0">
                  <c:v>6.25E-2</c:v>
                </c:pt>
              </c:numCache>
            </c:numRef>
          </c:val>
          <c:extLst>
            <c:ext xmlns:c16="http://schemas.microsoft.com/office/drawing/2014/chart" uri="{C3380CC4-5D6E-409C-BE32-E72D297353CC}">
              <c16:uniqueId val="{00000006-C26A-40EC-AA2A-52A0CE619806}"/>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9D14-4DD4-A43D-4A25C6B95144}"/>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9D14-4DD4-A43D-4A25C6B95144}"/>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9D14-4DD4-A43D-4A25C6B95144}"/>
              </c:ext>
            </c:extLst>
          </c:dPt>
          <c:val>
            <c:numRef>
              <c:f>Prevention!$R$18</c:f>
              <c:numCache>
                <c:formatCode>0%</c:formatCode>
                <c:ptCount val="1"/>
                <c:pt idx="0">
                  <c:v>1</c:v>
                </c:pt>
              </c:numCache>
            </c:numRef>
          </c:val>
          <c:extLst>
            <c:ext xmlns:c16="http://schemas.microsoft.com/office/drawing/2014/chart" uri="{C3380CC4-5D6E-409C-BE32-E72D297353CC}">
              <c16:uniqueId val="{00000004-9D14-4DD4-A43D-4A25C6B95144}"/>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Prevention!$W$50</c:f>
              <c:numCache>
                <c:formatCode>0.000%</c:formatCode>
                <c:ptCount val="1"/>
                <c:pt idx="0">
                  <c:v>3.2999999999999995E-2</c:v>
                </c:pt>
              </c:numCache>
            </c:numRef>
          </c:val>
          <c:extLst>
            <c:ext xmlns:c16="http://schemas.microsoft.com/office/drawing/2014/chart" uri="{C3380CC4-5D6E-409C-BE32-E72D297353CC}">
              <c16:uniqueId val="{00000005-9D14-4DD4-A43D-4A25C6B95144}"/>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7-9D14-4DD4-A43D-4A25C6B95144}"/>
              </c:ext>
            </c:extLst>
          </c:dPt>
          <c:val>
            <c:numRef>
              <c:f>Prevention!$V$40</c:f>
              <c:numCache>
                <c:formatCode>General</c:formatCode>
                <c:ptCount val="1"/>
                <c:pt idx="0">
                  <c:v>0.02</c:v>
                </c:pt>
              </c:numCache>
            </c:numRef>
          </c:val>
          <c:extLst>
            <c:ext xmlns:c16="http://schemas.microsoft.com/office/drawing/2014/chart" uri="{C3380CC4-5D6E-409C-BE32-E72D297353CC}">
              <c16:uniqueId val="{00000008-9D14-4DD4-A43D-4A25C6B95144}"/>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A3B6-47F6-9513-BD874945C092}"/>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A3B6-47F6-9513-BD874945C092}"/>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A3B6-47F6-9513-BD874945C092}"/>
              </c:ext>
            </c:extLst>
          </c:dPt>
          <c:val>
            <c:numRef>
              <c:f>Prevention!$R$18</c:f>
              <c:numCache>
                <c:formatCode>0%</c:formatCode>
                <c:ptCount val="1"/>
                <c:pt idx="0">
                  <c:v>1</c:v>
                </c:pt>
              </c:numCache>
            </c:numRef>
          </c:val>
          <c:extLst>
            <c:ext xmlns:c16="http://schemas.microsoft.com/office/drawing/2014/chart" uri="{C3380CC4-5D6E-409C-BE32-E72D297353CC}">
              <c16:uniqueId val="{00000004-A3B6-47F6-9513-BD874945C092}"/>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A3B6-47F6-9513-BD874945C092}"/>
              </c:ext>
            </c:extLst>
          </c:dPt>
          <c:val>
            <c:numRef>
              <c:f>Prevention!$U$50</c:f>
              <c:numCache>
                <c:formatCode>0.000%</c:formatCode>
                <c:ptCount val="1"/>
                <c:pt idx="0">
                  <c:v>2.1999999999999999E-2</c:v>
                </c:pt>
              </c:numCache>
            </c:numRef>
          </c:val>
          <c:extLst>
            <c:ext xmlns:c16="http://schemas.microsoft.com/office/drawing/2014/chart" uri="{C3380CC4-5D6E-409C-BE32-E72D297353CC}">
              <c16:uniqueId val="{00000007-A3B6-47F6-9513-BD874945C092}"/>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9-A3B6-47F6-9513-BD874945C092}"/>
              </c:ext>
            </c:extLst>
          </c:dPt>
          <c:val>
            <c:numRef>
              <c:f>Prevention!$V$40</c:f>
              <c:numCache>
                <c:formatCode>General</c:formatCode>
                <c:ptCount val="1"/>
                <c:pt idx="0">
                  <c:v>0.02</c:v>
                </c:pt>
              </c:numCache>
            </c:numRef>
          </c:val>
          <c:extLst>
            <c:ext xmlns:c16="http://schemas.microsoft.com/office/drawing/2014/chart" uri="{C3380CC4-5D6E-409C-BE32-E72D297353CC}">
              <c16:uniqueId val="{0000000A-A3B6-47F6-9513-BD874945C092}"/>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DAE7-46F7-96B1-1C989596767C}"/>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DAE7-46F7-96B1-1C989596767C}"/>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DAE7-46F7-96B1-1C989596767C}"/>
              </c:ext>
            </c:extLst>
          </c:dPt>
          <c:val>
            <c:numRef>
              <c:f>Prevention!$R$18</c:f>
              <c:numCache>
                <c:formatCode>0%</c:formatCode>
                <c:ptCount val="1"/>
                <c:pt idx="0">
                  <c:v>1</c:v>
                </c:pt>
              </c:numCache>
            </c:numRef>
          </c:val>
          <c:extLst>
            <c:ext xmlns:c16="http://schemas.microsoft.com/office/drawing/2014/chart" uri="{C3380CC4-5D6E-409C-BE32-E72D297353CC}">
              <c16:uniqueId val="{00000004-DAE7-46F7-96B1-1C989596767C}"/>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7-DAE7-46F7-96B1-1C989596767C}"/>
              </c:ext>
            </c:extLst>
          </c:dPt>
          <c:val>
            <c:numRef>
              <c:f>Prevention!$W$80</c:f>
              <c:numCache>
                <c:formatCode>0.000%</c:formatCode>
                <c:ptCount val="1"/>
                <c:pt idx="0">
                  <c:v>0.14899999999999999</c:v>
                </c:pt>
              </c:numCache>
            </c:numRef>
          </c:val>
          <c:extLst>
            <c:ext xmlns:c16="http://schemas.microsoft.com/office/drawing/2014/chart" uri="{C3380CC4-5D6E-409C-BE32-E72D297353CC}">
              <c16:uniqueId val="{00000005-DAE7-46F7-96B1-1C989596767C}"/>
            </c:ext>
          </c:extLst>
        </c:ser>
        <c:ser>
          <c:idx val="4"/>
          <c:order val="4"/>
          <c:spPr>
            <a:solidFill>
              <a:srgbClr val="FF6D00"/>
            </a:solidFill>
            <a:ln>
              <a:noFill/>
            </a:ln>
            <a:effectLst/>
          </c:spPr>
          <c:invertIfNegative val="0"/>
          <c:val>
            <c:numRef>
              <c:f>Prevention!$V$82</c:f>
              <c:numCache>
                <c:formatCode>General</c:formatCode>
                <c:ptCount val="1"/>
                <c:pt idx="0">
                  <c:v>0.02</c:v>
                </c:pt>
              </c:numCache>
            </c:numRef>
          </c:val>
          <c:extLst>
            <c:ext xmlns:c16="http://schemas.microsoft.com/office/drawing/2014/chart" uri="{C3380CC4-5D6E-409C-BE32-E72D297353CC}">
              <c16:uniqueId val="{00000006-DAE7-46F7-96B1-1C989596767C}"/>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779B-4F6F-B0E0-7D6B575DA54E}"/>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779B-4F6F-B0E0-7D6B575DA54E}"/>
            </c:ext>
          </c:extLst>
        </c:ser>
        <c:ser>
          <c:idx val="2"/>
          <c:order val="2"/>
          <c:tx>
            <c:strRef>
              <c:f>Prevention!$A$18</c:f>
              <c:strCache>
                <c:ptCount val="1"/>
                <c:pt idx="0">
                  <c:v>     Low Back Pain</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779B-4F6F-B0E0-7D6B575DA54E}"/>
              </c:ext>
            </c:extLst>
          </c:dPt>
          <c:val>
            <c:numRef>
              <c:f>Prevention!$R$18</c:f>
              <c:numCache>
                <c:formatCode>0%</c:formatCode>
                <c:ptCount val="1"/>
                <c:pt idx="0">
                  <c:v>1</c:v>
                </c:pt>
              </c:numCache>
            </c:numRef>
          </c:val>
          <c:extLst>
            <c:ext xmlns:c16="http://schemas.microsoft.com/office/drawing/2014/chart" uri="{C3380CC4-5D6E-409C-BE32-E72D297353CC}">
              <c16:uniqueId val="{00000004-779B-4F6F-B0E0-7D6B575DA54E}"/>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Prevention!$W$84</c:f>
              <c:numCache>
                <c:formatCode>0.000%</c:formatCode>
                <c:ptCount val="1"/>
                <c:pt idx="0">
                  <c:v>1.5000000000000001E-2</c:v>
                </c:pt>
              </c:numCache>
            </c:numRef>
          </c:val>
          <c:extLst>
            <c:ext xmlns:c16="http://schemas.microsoft.com/office/drawing/2014/chart" uri="{C3380CC4-5D6E-409C-BE32-E72D297353CC}">
              <c16:uniqueId val="{00000005-779B-4F6F-B0E0-7D6B575DA54E}"/>
            </c:ext>
          </c:extLst>
        </c:ser>
        <c:ser>
          <c:idx val="4"/>
          <c:order val="4"/>
          <c:spPr>
            <a:solidFill>
              <a:srgbClr val="FF6D00"/>
            </a:solidFill>
            <a:ln>
              <a:noFill/>
            </a:ln>
            <a:effectLst/>
          </c:spPr>
          <c:invertIfNegative val="0"/>
          <c:val>
            <c:numRef>
              <c:f>Prevention!$V$82</c:f>
              <c:numCache>
                <c:formatCode>General</c:formatCode>
                <c:ptCount val="1"/>
                <c:pt idx="0">
                  <c:v>0.02</c:v>
                </c:pt>
              </c:numCache>
            </c:numRef>
          </c:val>
          <c:extLst>
            <c:ext xmlns:c16="http://schemas.microsoft.com/office/drawing/2014/chart" uri="{C3380CC4-5D6E-409C-BE32-E72D297353CC}">
              <c16:uniqueId val="{00000006-779B-4F6F-B0E0-7D6B575DA54E}"/>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D43A-473E-841D-DCA577CB7F9F}"/>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D43A-473E-841D-DCA577CB7F9F}"/>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D43A-473E-841D-DCA577CB7F9F}"/>
              </c:ext>
            </c:extLst>
          </c:dPt>
          <c:val>
            <c:numRef>
              <c:f>Prevention!$R$18</c:f>
              <c:numCache>
                <c:formatCode>0%</c:formatCode>
                <c:ptCount val="1"/>
                <c:pt idx="0">
                  <c:v>1</c:v>
                </c:pt>
              </c:numCache>
            </c:numRef>
          </c:val>
          <c:extLst>
            <c:ext xmlns:c16="http://schemas.microsoft.com/office/drawing/2014/chart" uri="{C3380CC4-5D6E-409C-BE32-E72D297353CC}">
              <c16:uniqueId val="{00000004-D43A-473E-841D-DCA577CB7F9F}"/>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7-D43A-473E-841D-DCA577CB7F9F}"/>
              </c:ext>
            </c:extLst>
          </c:dPt>
          <c:val>
            <c:numRef>
              <c:f>Prevention!$U$80</c:f>
              <c:numCache>
                <c:formatCode>0.000%</c:formatCode>
                <c:ptCount val="1"/>
                <c:pt idx="0">
                  <c:v>0.128</c:v>
                </c:pt>
              </c:numCache>
            </c:numRef>
          </c:val>
          <c:extLst>
            <c:ext xmlns:c16="http://schemas.microsoft.com/office/drawing/2014/chart" uri="{C3380CC4-5D6E-409C-BE32-E72D297353CC}">
              <c16:uniqueId val="{00000005-D43A-473E-841D-DCA577CB7F9F}"/>
            </c:ext>
          </c:extLst>
        </c:ser>
        <c:ser>
          <c:idx val="4"/>
          <c:order val="4"/>
          <c:spPr>
            <a:solidFill>
              <a:srgbClr val="C30068"/>
            </a:solidFill>
            <a:ln>
              <a:noFill/>
            </a:ln>
            <a:effectLst/>
          </c:spPr>
          <c:invertIfNegative val="0"/>
          <c:val>
            <c:numRef>
              <c:f>Prevention!$V$82</c:f>
              <c:numCache>
                <c:formatCode>General</c:formatCode>
                <c:ptCount val="1"/>
                <c:pt idx="0">
                  <c:v>0.02</c:v>
                </c:pt>
              </c:numCache>
            </c:numRef>
          </c:val>
          <c:extLst>
            <c:ext xmlns:c16="http://schemas.microsoft.com/office/drawing/2014/chart" uri="{C3380CC4-5D6E-409C-BE32-E72D297353CC}">
              <c16:uniqueId val="{00000006-D43A-473E-841D-DCA577CB7F9F}"/>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min val="0"/>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D58A-49B7-8D35-598BB1929CC8}"/>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D58A-49B7-8D35-598BB1929CC8}"/>
            </c:ext>
          </c:extLst>
        </c:ser>
        <c:ser>
          <c:idx val="2"/>
          <c:order val="2"/>
          <c:tx>
            <c:strRef>
              <c:f>Prevention!$A$18</c:f>
              <c:strCache>
                <c:ptCount val="1"/>
                <c:pt idx="0">
                  <c:v>     Low Back Pain</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D58A-49B7-8D35-598BB1929CC8}"/>
              </c:ext>
            </c:extLst>
          </c:dPt>
          <c:val>
            <c:numRef>
              <c:f>Prevention!$R$18</c:f>
              <c:numCache>
                <c:formatCode>0%</c:formatCode>
                <c:ptCount val="1"/>
                <c:pt idx="0">
                  <c:v>1</c:v>
                </c:pt>
              </c:numCache>
            </c:numRef>
          </c:val>
          <c:extLst>
            <c:ext xmlns:c16="http://schemas.microsoft.com/office/drawing/2014/chart" uri="{C3380CC4-5D6E-409C-BE32-E72D297353CC}">
              <c16:uniqueId val="{00000004-D58A-49B7-8D35-598BB1929CC8}"/>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Prevention!$U$84</c:f>
              <c:numCache>
                <c:formatCode>0.000%</c:formatCode>
                <c:ptCount val="1"/>
                <c:pt idx="0">
                  <c:v>2.9999999999999992E-3</c:v>
                </c:pt>
              </c:numCache>
            </c:numRef>
          </c:val>
          <c:extLst>
            <c:ext xmlns:c16="http://schemas.microsoft.com/office/drawing/2014/chart" uri="{C3380CC4-5D6E-409C-BE32-E72D297353CC}">
              <c16:uniqueId val="{00000005-D58A-49B7-8D35-598BB1929CC8}"/>
            </c:ext>
          </c:extLst>
        </c:ser>
        <c:ser>
          <c:idx val="4"/>
          <c:order val="4"/>
          <c:spPr>
            <a:solidFill>
              <a:srgbClr val="C30068"/>
            </a:solidFill>
            <a:ln>
              <a:noFill/>
            </a:ln>
            <a:effectLst/>
          </c:spPr>
          <c:invertIfNegative val="0"/>
          <c:val>
            <c:numRef>
              <c:f>Prevention!$V$82</c:f>
              <c:numCache>
                <c:formatCode>General</c:formatCode>
                <c:ptCount val="1"/>
                <c:pt idx="0">
                  <c:v>0.02</c:v>
                </c:pt>
              </c:numCache>
            </c:numRef>
          </c:val>
          <c:extLst>
            <c:ext xmlns:c16="http://schemas.microsoft.com/office/drawing/2014/chart" uri="{C3380CC4-5D6E-409C-BE32-E72D297353CC}">
              <c16:uniqueId val="{00000006-D58A-49B7-8D35-598BB1929CC8}"/>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min val="0"/>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8563-4F67-916F-C049B5019A57}"/>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Prevention!$R$7</c:f>
              <c:numCache>
                <c:formatCode>General</c:formatCode>
                <c:ptCount val="1"/>
                <c:pt idx="0">
                  <c:v>0</c:v>
                </c:pt>
              </c:numCache>
            </c:numRef>
          </c:val>
          <c:extLst>
            <c:ext xmlns:c16="http://schemas.microsoft.com/office/drawing/2014/chart" uri="{C3380CC4-5D6E-409C-BE32-E72D297353CC}">
              <c16:uniqueId val="{00000001-8563-4F67-916F-C049B5019A57}"/>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2"/>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8563-4F67-916F-C049B5019A57}"/>
              </c:ext>
            </c:extLst>
          </c:dPt>
          <c:val>
            <c:numRef>
              <c:f>Prevention!$W$106</c:f>
              <c:numCache>
                <c:formatCode>General</c:formatCode>
                <c:ptCount val="1"/>
                <c:pt idx="0">
                  <c:v>0.37874999999999998</c:v>
                </c:pt>
              </c:numCache>
            </c:numRef>
          </c:val>
          <c:extLst>
            <c:ext xmlns:c16="http://schemas.microsoft.com/office/drawing/2014/chart" uri="{C3380CC4-5D6E-409C-BE32-E72D297353CC}">
              <c16:uniqueId val="{00000004-8563-4F67-916F-C049B5019A57}"/>
            </c:ext>
          </c:extLst>
        </c:ser>
        <c:ser>
          <c:idx val="4"/>
          <c:order val="3"/>
          <c:spPr>
            <a:solidFill>
              <a:srgbClr val="FF6D00"/>
            </a:solidFill>
            <a:ln>
              <a:noFill/>
            </a:ln>
            <a:effectLst/>
          </c:spPr>
          <c:invertIfNegative val="0"/>
          <c:val>
            <c:numRef>
              <c:f>Prevention!$V$96</c:f>
              <c:numCache>
                <c:formatCode>General</c:formatCode>
                <c:ptCount val="1"/>
                <c:pt idx="0">
                  <c:v>6.25E-2</c:v>
                </c:pt>
              </c:numCache>
            </c:numRef>
          </c:val>
          <c:extLst>
            <c:ext xmlns:c16="http://schemas.microsoft.com/office/drawing/2014/chart" uri="{C3380CC4-5D6E-409C-BE32-E72D297353CC}">
              <c16:uniqueId val="{00000005-8563-4F67-916F-C049B5019A57}"/>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'Treatment and Recovery'!$A$33</c:f>
              <c:strCache>
                <c:ptCount val="1"/>
              </c:strCache>
            </c:strRef>
          </c:tx>
          <c:spPr>
            <a:solidFill>
              <a:schemeClr val="accent1"/>
            </a:solidFill>
            <a:ln>
              <a:noFill/>
            </a:ln>
            <a:effectLst/>
          </c:spPr>
          <c:invertIfNegative val="0"/>
          <c:val>
            <c:numRef>
              <c:f>'Treatment and Recovery'!$G$33</c:f>
              <c:numCache>
                <c:formatCode>General</c:formatCode>
                <c:ptCount val="1"/>
              </c:numCache>
            </c:numRef>
          </c:val>
          <c:extLst>
            <c:ext xmlns:c16="http://schemas.microsoft.com/office/drawing/2014/chart" uri="{C3380CC4-5D6E-409C-BE32-E72D297353CC}">
              <c16:uniqueId val="{00000000-CF3C-4A3B-8A61-F3064005378E}"/>
            </c:ext>
          </c:extLst>
        </c:ser>
        <c:ser>
          <c:idx val="1"/>
          <c:order val="1"/>
          <c:tx>
            <c:strRef>
              <c:f>'Treatment and Recovery'!$A$34</c:f>
              <c:strCache>
                <c:ptCount val="1"/>
                <c:pt idx="0">
                  <c:v>Measure</c:v>
                </c:pt>
              </c:strCache>
            </c:strRef>
          </c:tx>
          <c:spPr>
            <a:solidFill>
              <a:schemeClr val="accent2"/>
            </a:solidFill>
            <a:ln>
              <a:noFill/>
            </a:ln>
            <a:effectLst/>
          </c:spPr>
          <c:invertIfNegative val="0"/>
          <c:val>
            <c:numRef>
              <c:f>'Treatment and Recovery'!$R$34</c:f>
              <c:numCache>
                <c:formatCode>General</c:formatCode>
                <c:ptCount val="1"/>
                <c:pt idx="0">
                  <c:v>0</c:v>
                </c:pt>
              </c:numCache>
            </c:numRef>
          </c:val>
          <c:extLst>
            <c:ext xmlns:c16="http://schemas.microsoft.com/office/drawing/2014/chart" uri="{C3380CC4-5D6E-409C-BE32-E72D297353CC}">
              <c16:uniqueId val="{00000001-CF3C-4A3B-8A61-F3064005378E}"/>
            </c:ext>
          </c:extLst>
        </c:ser>
        <c:ser>
          <c:idx val="2"/>
          <c:order val="2"/>
          <c:tx>
            <c:strRef>
              <c:f>'Treatment and Recovery'!$A$36</c:f>
              <c:strCache>
                <c:ptCount val="1"/>
                <c:pt idx="0">
                  <c:v>Identification of Alcohol and Other Drug Services</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CF3C-4A3B-8A61-F3064005378E}"/>
              </c:ext>
            </c:extLst>
          </c:dPt>
          <c:val>
            <c:numRef>
              <c:f>'Treatment and Recovery'!$R$36</c:f>
              <c:numCache>
                <c:formatCode>0%</c:formatCode>
                <c:ptCount val="1"/>
                <c:pt idx="0">
                  <c:v>1</c:v>
                </c:pt>
              </c:numCache>
            </c:numRef>
          </c:val>
          <c:extLst>
            <c:ext xmlns:c16="http://schemas.microsoft.com/office/drawing/2014/chart" uri="{C3380CC4-5D6E-409C-BE32-E72D297353CC}">
              <c16:uniqueId val="{00000004-CF3C-4A3B-8A61-F3064005378E}"/>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'Treatment and Recovery'!$S$36</c:f>
              <c:numCache>
                <c:formatCode>0.000%</c:formatCode>
                <c:ptCount val="1"/>
                <c:pt idx="0">
                  <c:v>0.47499999999999998</c:v>
                </c:pt>
              </c:numCache>
            </c:numRef>
          </c:val>
          <c:extLst>
            <c:ext xmlns:c16="http://schemas.microsoft.com/office/drawing/2014/chart" uri="{C3380CC4-5D6E-409C-BE32-E72D297353CC}">
              <c16:uniqueId val="{00000005-CF3C-4A3B-8A61-F3064005378E}"/>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7-CF3C-4A3B-8A61-F3064005378E}"/>
              </c:ext>
            </c:extLst>
          </c:dPt>
          <c:val>
            <c:numRef>
              <c:f>'Treatment and Recovery'!$T$36</c:f>
              <c:numCache>
                <c:formatCode>General</c:formatCode>
                <c:ptCount val="1"/>
                <c:pt idx="0">
                  <c:v>0.05</c:v>
                </c:pt>
              </c:numCache>
            </c:numRef>
          </c:val>
          <c:extLst>
            <c:ext xmlns:c16="http://schemas.microsoft.com/office/drawing/2014/chart" uri="{C3380CC4-5D6E-409C-BE32-E72D297353CC}">
              <c16:uniqueId val="{00000008-CF3C-4A3B-8A61-F3064005378E}"/>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'Treatment and Recovery'!$A$33</c:f>
              <c:strCache>
                <c:ptCount val="1"/>
              </c:strCache>
            </c:strRef>
          </c:tx>
          <c:spPr>
            <a:solidFill>
              <a:schemeClr val="accent1"/>
            </a:solidFill>
            <a:ln>
              <a:noFill/>
            </a:ln>
            <a:effectLst/>
          </c:spPr>
          <c:invertIfNegative val="0"/>
          <c:val>
            <c:numRef>
              <c:f>'Treatment and Recovery'!$G$33</c:f>
              <c:numCache>
                <c:formatCode>General</c:formatCode>
                <c:ptCount val="1"/>
              </c:numCache>
            </c:numRef>
          </c:val>
          <c:extLst>
            <c:ext xmlns:c16="http://schemas.microsoft.com/office/drawing/2014/chart" uri="{C3380CC4-5D6E-409C-BE32-E72D297353CC}">
              <c16:uniqueId val="{00000000-8AA2-4C22-83F8-E28B40B4B4B8}"/>
            </c:ext>
          </c:extLst>
        </c:ser>
        <c:ser>
          <c:idx val="1"/>
          <c:order val="1"/>
          <c:tx>
            <c:strRef>
              <c:f>'Treatment and Recovery'!$A$34</c:f>
              <c:strCache>
                <c:ptCount val="1"/>
                <c:pt idx="0">
                  <c:v>Measure</c:v>
                </c:pt>
              </c:strCache>
            </c:strRef>
          </c:tx>
          <c:spPr>
            <a:solidFill>
              <a:schemeClr val="accent2"/>
            </a:solidFill>
            <a:ln>
              <a:noFill/>
            </a:ln>
            <a:effectLst/>
          </c:spPr>
          <c:invertIfNegative val="0"/>
          <c:val>
            <c:numRef>
              <c:f>'Treatment and Recovery'!$R$34</c:f>
              <c:numCache>
                <c:formatCode>General</c:formatCode>
                <c:ptCount val="1"/>
                <c:pt idx="0">
                  <c:v>0</c:v>
                </c:pt>
              </c:numCache>
            </c:numRef>
          </c:val>
          <c:extLst>
            <c:ext xmlns:c16="http://schemas.microsoft.com/office/drawing/2014/chart" uri="{C3380CC4-5D6E-409C-BE32-E72D297353CC}">
              <c16:uniqueId val="{00000001-8AA2-4C22-83F8-E28B40B4B4B8}"/>
            </c:ext>
          </c:extLst>
        </c:ser>
        <c:ser>
          <c:idx val="2"/>
          <c:order val="2"/>
          <c:tx>
            <c:strRef>
              <c:f>'Treatment and Recovery'!$A$36</c:f>
              <c:strCache>
                <c:ptCount val="1"/>
                <c:pt idx="0">
                  <c:v>Identification of Alcohol and Other Drug Services</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8AA2-4C22-83F8-E28B40B4B4B8}"/>
              </c:ext>
            </c:extLst>
          </c:dPt>
          <c:val>
            <c:numRef>
              <c:f>'Treatment and Recovery'!$R$36</c:f>
              <c:numCache>
                <c:formatCode>0%</c:formatCode>
                <c:ptCount val="1"/>
                <c:pt idx="0">
                  <c:v>1</c:v>
                </c:pt>
              </c:numCache>
            </c:numRef>
          </c:val>
          <c:extLst>
            <c:ext xmlns:c16="http://schemas.microsoft.com/office/drawing/2014/chart" uri="{C3380CC4-5D6E-409C-BE32-E72D297353CC}">
              <c16:uniqueId val="{00000004-8AA2-4C22-83F8-E28B40B4B4B8}"/>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rgbClr val="000000"/>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8AA2-4C22-83F8-E28B40B4B4B8}"/>
              </c:ext>
            </c:extLst>
          </c:dPt>
          <c:val>
            <c:numRef>
              <c:f>'Treatment and Recovery'!$S$38</c:f>
              <c:numCache>
                <c:formatCode>0.000%</c:formatCode>
                <c:ptCount val="1"/>
                <c:pt idx="0">
                  <c:v>0.47499999999999998</c:v>
                </c:pt>
              </c:numCache>
            </c:numRef>
          </c:val>
          <c:extLst>
            <c:ext xmlns:c16="http://schemas.microsoft.com/office/drawing/2014/chart" uri="{C3380CC4-5D6E-409C-BE32-E72D297353CC}">
              <c16:uniqueId val="{00000007-8AA2-4C22-83F8-E28B40B4B4B8}"/>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9-8AA2-4C22-83F8-E28B40B4B4B8}"/>
              </c:ext>
            </c:extLst>
          </c:dPt>
          <c:val>
            <c:numRef>
              <c:f>'Treatment and Recovery'!$T$36</c:f>
              <c:numCache>
                <c:formatCode>General</c:formatCode>
                <c:ptCount val="1"/>
                <c:pt idx="0">
                  <c:v>0.05</c:v>
                </c:pt>
              </c:numCache>
            </c:numRef>
          </c:val>
          <c:extLst>
            <c:ext xmlns:c16="http://schemas.microsoft.com/office/drawing/2014/chart" uri="{C3380CC4-5D6E-409C-BE32-E72D297353CC}">
              <c16:uniqueId val="{0000000A-8AA2-4C22-83F8-E28B40B4B4B8}"/>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min val="0"/>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A98D-4EF5-BFB7-92969B127FF2}"/>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A98D-4EF5-BFB7-92969B127FF2}"/>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A98D-4EF5-BFB7-92969B127FF2}"/>
              </c:ext>
            </c:extLst>
          </c:dPt>
          <c:val>
            <c:numRef>
              <c:f>Prevention!$R$18</c:f>
              <c:numCache>
                <c:formatCode>0%</c:formatCode>
                <c:ptCount val="1"/>
                <c:pt idx="0">
                  <c:v>1</c:v>
                </c:pt>
              </c:numCache>
            </c:numRef>
          </c:val>
          <c:extLst>
            <c:ext xmlns:c16="http://schemas.microsoft.com/office/drawing/2014/chart" uri="{C3380CC4-5D6E-409C-BE32-E72D297353CC}">
              <c16:uniqueId val="{00000004-A98D-4EF5-BFB7-92969B127FF2}"/>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rgbClr val="000000"/>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A98D-4EF5-BFB7-92969B127FF2}"/>
              </c:ext>
            </c:extLst>
          </c:dPt>
          <c:val>
            <c:numRef>
              <c:f>Prevention!$S$20</c:f>
              <c:numCache>
                <c:formatCode>0.000%</c:formatCode>
                <c:ptCount val="1"/>
                <c:pt idx="0">
                  <c:v>0.47499999999999998</c:v>
                </c:pt>
              </c:numCache>
            </c:numRef>
          </c:val>
          <c:extLst>
            <c:ext xmlns:c16="http://schemas.microsoft.com/office/drawing/2014/chart" uri="{C3380CC4-5D6E-409C-BE32-E72D297353CC}">
              <c16:uniqueId val="{00000007-A98D-4EF5-BFB7-92969B127FF2}"/>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9-A98D-4EF5-BFB7-92969B127FF2}"/>
              </c:ext>
            </c:extLst>
          </c:dPt>
          <c:val>
            <c:numRef>
              <c:f>Prevention!$T$18</c:f>
              <c:numCache>
                <c:formatCode>General</c:formatCode>
                <c:ptCount val="1"/>
                <c:pt idx="0">
                  <c:v>0.05</c:v>
                </c:pt>
              </c:numCache>
            </c:numRef>
          </c:val>
          <c:extLst>
            <c:ext xmlns:c16="http://schemas.microsoft.com/office/drawing/2014/chart" uri="{C3380CC4-5D6E-409C-BE32-E72D297353CC}">
              <c16:uniqueId val="{0000000A-A98D-4EF5-BFB7-92969B127FF2}"/>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'Treatment and Recovery'!$A$33</c:f>
              <c:strCache>
                <c:ptCount val="1"/>
              </c:strCache>
            </c:strRef>
          </c:tx>
          <c:spPr>
            <a:solidFill>
              <a:schemeClr val="accent1"/>
            </a:solidFill>
            <a:ln>
              <a:noFill/>
            </a:ln>
            <a:effectLst/>
          </c:spPr>
          <c:invertIfNegative val="0"/>
          <c:val>
            <c:numRef>
              <c:f>'Treatment and Recovery'!$G$33</c:f>
              <c:numCache>
                <c:formatCode>General</c:formatCode>
                <c:ptCount val="1"/>
              </c:numCache>
            </c:numRef>
          </c:val>
          <c:extLst>
            <c:ext xmlns:c16="http://schemas.microsoft.com/office/drawing/2014/chart" uri="{C3380CC4-5D6E-409C-BE32-E72D297353CC}">
              <c16:uniqueId val="{00000000-40CC-4C9A-AA92-67121413CD48}"/>
            </c:ext>
          </c:extLst>
        </c:ser>
        <c:ser>
          <c:idx val="1"/>
          <c:order val="1"/>
          <c:tx>
            <c:strRef>
              <c:f>'Treatment and Recovery'!$A$34</c:f>
              <c:strCache>
                <c:ptCount val="1"/>
                <c:pt idx="0">
                  <c:v>Measure</c:v>
                </c:pt>
              </c:strCache>
            </c:strRef>
          </c:tx>
          <c:spPr>
            <a:solidFill>
              <a:schemeClr val="accent2"/>
            </a:solidFill>
            <a:ln>
              <a:noFill/>
            </a:ln>
            <a:effectLst/>
          </c:spPr>
          <c:invertIfNegative val="0"/>
          <c:val>
            <c:numRef>
              <c:f>'Treatment and Recovery'!$R$34</c:f>
              <c:numCache>
                <c:formatCode>General</c:formatCode>
                <c:ptCount val="1"/>
                <c:pt idx="0">
                  <c:v>0</c:v>
                </c:pt>
              </c:numCache>
            </c:numRef>
          </c:val>
          <c:extLst>
            <c:ext xmlns:c16="http://schemas.microsoft.com/office/drawing/2014/chart" uri="{C3380CC4-5D6E-409C-BE32-E72D297353CC}">
              <c16:uniqueId val="{00000001-40CC-4C9A-AA92-67121413CD48}"/>
            </c:ext>
          </c:extLst>
        </c:ser>
        <c:ser>
          <c:idx val="2"/>
          <c:order val="2"/>
          <c:tx>
            <c:strRef>
              <c:f>'Treatment and Recovery'!$A$36</c:f>
              <c:strCache>
                <c:ptCount val="1"/>
                <c:pt idx="0">
                  <c:v>Identification of Alcohol and Other Drug Services</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40CC-4C9A-AA92-67121413CD48}"/>
              </c:ext>
            </c:extLst>
          </c:dPt>
          <c:val>
            <c:numRef>
              <c:f>'Treatment and Recovery'!$R$36</c:f>
              <c:numCache>
                <c:formatCode>0%</c:formatCode>
                <c:ptCount val="1"/>
                <c:pt idx="0">
                  <c:v>1</c:v>
                </c:pt>
              </c:numCache>
            </c:numRef>
          </c:val>
          <c:extLst>
            <c:ext xmlns:c16="http://schemas.microsoft.com/office/drawing/2014/chart" uri="{C3380CC4-5D6E-409C-BE32-E72D297353CC}">
              <c16:uniqueId val="{00000004-40CC-4C9A-AA92-67121413CD48}"/>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'Treatment and Recovery'!$S$40</c:f>
              <c:numCache>
                <c:formatCode>0.000%</c:formatCode>
                <c:ptCount val="1"/>
                <c:pt idx="0">
                  <c:v>0.47499999999999998</c:v>
                </c:pt>
              </c:numCache>
            </c:numRef>
          </c:val>
          <c:extLst>
            <c:ext xmlns:c16="http://schemas.microsoft.com/office/drawing/2014/chart" uri="{C3380CC4-5D6E-409C-BE32-E72D297353CC}">
              <c16:uniqueId val="{00000005-40CC-4C9A-AA92-67121413CD48}"/>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7-40CC-4C9A-AA92-67121413CD48}"/>
              </c:ext>
            </c:extLst>
          </c:dPt>
          <c:val>
            <c:numRef>
              <c:f>'Treatment and Recovery'!$T$36</c:f>
              <c:numCache>
                <c:formatCode>General</c:formatCode>
                <c:ptCount val="1"/>
                <c:pt idx="0">
                  <c:v>0.05</c:v>
                </c:pt>
              </c:numCache>
            </c:numRef>
          </c:val>
          <c:extLst>
            <c:ext xmlns:c16="http://schemas.microsoft.com/office/drawing/2014/chart" uri="{C3380CC4-5D6E-409C-BE32-E72D297353CC}">
              <c16:uniqueId val="{00000008-40CC-4C9A-AA92-67121413CD48}"/>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'Treatment and Recovery'!$A$33</c:f>
              <c:strCache>
                <c:ptCount val="1"/>
              </c:strCache>
            </c:strRef>
          </c:tx>
          <c:spPr>
            <a:solidFill>
              <a:schemeClr val="accent1"/>
            </a:solidFill>
            <a:ln>
              <a:noFill/>
            </a:ln>
            <a:effectLst/>
          </c:spPr>
          <c:invertIfNegative val="0"/>
          <c:val>
            <c:numRef>
              <c:f>'Treatment and Recovery'!$G$33</c:f>
              <c:numCache>
                <c:formatCode>General</c:formatCode>
                <c:ptCount val="1"/>
              </c:numCache>
            </c:numRef>
          </c:val>
          <c:extLst>
            <c:ext xmlns:c16="http://schemas.microsoft.com/office/drawing/2014/chart" uri="{C3380CC4-5D6E-409C-BE32-E72D297353CC}">
              <c16:uniqueId val="{00000000-33D9-4D12-BBA8-FA5DA78C1E6E}"/>
            </c:ext>
          </c:extLst>
        </c:ser>
        <c:ser>
          <c:idx val="1"/>
          <c:order val="1"/>
          <c:tx>
            <c:strRef>
              <c:f>'Treatment and Recovery'!$A$34</c:f>
              <c:strCache>
                <c:ptCount val="1"/>
                <c:pt idx="0">
                  <c:v>Measure</c:v>
                </c:pt>
              </c:strCache>
            </c:strRef>
          </c:tx>
          <c:spPr>
            <a:solidFill>
              <a:schemeClr val="accent2"/>
            </a:solidFill>
            <a:ln>
              <a:noFill/>
            </a:ln>
            <a:effectLst/>
          </c:spPr>
          <c:invertIfNegative val="0"/>
          <c:val>
            <c:numRef>
              <c:f>'Treatment and Recovery'!$R$34</c:f>
              <c:numCache>
                <c:formatCode>General</c:formatCode>
                <c:ptCount val="1"/>
                <c:pt idx="0">
                  <c:v>0</c:v>
                </c:pt>
              </c:numCache>
            </c:numRef>
          </c:val>
          <c:extLst>
            <c:ext xmlns:c16="http://schemas.microsoft.com/office/drawing/2014/chart" uri="{C3380CC4-5D6E-409C-BE32-E72D297353CC}">
              <c16:uniqueId val="{00000001-33D9-4D12-BBA8-FA5DA78C1E6E}"/>
            </c:ext>
          </c:extLst>
        </c:ser>
        <c:ser>
          <c:idx val="2"/>
          <c:order val="2"/>
          <c:tx>
            <c:strRef>
              <c:f>'Treatment and Recovery'!$A$36</c:f>
              <c:strCache>
                <c:ptCount val="1"/>
                <c:pt idx="0">
                  <c:v>Identification of Alcohol and Other Drug Services</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33D9-4D12-BBA8-FA5DA78C1E6E}"/>
              </c:ext>
            </c:extLst>
          </c:dPt>
          <c:val>
            <c:numRef>
              <c:f>'Treatment and Recovery'!$R$36</c:f>
              <c:numCache>
                <c:formatCode>0%</c:formatCode>
                <c:ptCount val="1"/>
                <c:pt idx="0">
                  <c:v>1</c:v>
                </c:pt>
              </c:numCache>
            </c:numRef>
          </c:val>
          <c:extLst>
            <c:ext xmlns:c16="http://schemas.microsoft.com/office/drawing/2014/chart" uri="{C3380CC4-5D6E-409C-BE32-E72D297353CC}">
              <c16:uniqueId val="{00000004-33D9-4D12-BBA8-FA5DA78C1E6E}"/>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'Treatment and Recovery'!$S$42</c:f>
              <c:numCache>
                <c:formatCode>0.000%</c:formatCode>
                <c:ptCount val="1"/>
                <c:pt idx="0">
                  <c:v>0.47499999999999998</c:v>
                </c:pt>
              </c:numCache>
            </c:numRef>
          </c:val>
          <c:extLst>
            <c:ext xmlns:c16="http://schemas.microsoft.com/office/drawing/2014/chart" uri="{C3380CC4-5D6E-409C-BE32-E72D297353CC}">
              <c16:uniqueId val="{00000005-33D9-4D12-BBA8-FA5DA78C1E6E}"/>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7-33D9-4D12-BBA8-FA5DA78C1E6E}"/>
              </c:ext>
            </c:extLst>
          </c:dPt>
          <c:val>
            <c:numRef>
              <c:f>'Treatment and Recovery'!$T$36</c:f>
              <c:numCache>
                <c:formatCode>General</c:formatCode>
                <c:ptCount val="1"/>
                <c:pt idx="0">
                  <c:v>0.05</c:v>
                </c:pt>
              </c:numCache>
            </c:numRef>
          </c:val>
          <c:extLst>
            <c:ext xmlns:c16="http://schemas.microsoft.com/office/drawing/2014/chart" uri="{C3380CC4-5D6E-409C-BE32-E72D297353CC}">
              <c16:uniqueId val="{00000008-33D9-4D12-BBA8-FA5DA78C1E6E}"/>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'Treatment and Recovery'!$A$33</c:f>
              <c:strCache>
                <c:ptCount val="1"/>
              </c:strCache>
            </c:strRef>
          </c:tx>
          <c:spPr>
            <a:solidFill>
              <a:schemeClr val="accent1"/>
            </a:solidFill>
            <a:ln>
              <a:noFill/>
            </a:ln>
            <a:effectLst/>
          </c:spPr>
          <c:invertIfNegative val="0"/>
          <c:val>
            <c:numRef>
              <c:f>'Treatment and Recovery'!$G$33</c:f>
              <c:numCache>
                <c:formatCode>General</c:formatCode>
                <c:ptCount val="1"/>
              </c:numCache>
            </c:numRef>
          </c:val>
          <c:extLst>
            <c:ext xmlns:c16="http://schemas.microsoft.com/office/drawing/2014/chart" uri="{C3380CC4-5D6E-409C-BE32-E72D297353CC}">
              <c16:uniqueId val="{00000000-64AD-479A-969A-59F5680AA773}"/>
            </c:ext>
          </c:extLst>
        </c:ser>
        <c:ser>
          <c:idx val="1"/>
          <c:order val="1"/>
          <c:tx>
            <c:strRef>
              <c:f>'Treatment and Recovery'!$A$34</c:f>
              <c:strCache>
                <c:ptCount val="1"/>
                <c:pt idx="0">
                  <c:v>Measure</c:v>
                </c:pt>
              </c:strCache>
            </c:strRef>
          </c:tx>
          <c:spPr>
            <a:solidFill>
              <a:schemeClr val="accent2"/>
            </a:solidFill>
            <a:ln>
              <a:noFill/>
            </a:ln>
            <a:effectLst/>
          </c:spPr>
          <c:invertIfNegative val="0"/>
          <c:val>
            <c:numRef>
              <c:f>'Treatment and Recovery'!$R$7</c:f>
              <c:numCache>
                <c:formatCode>General</c:formatCode>
                <c:ptCount val="1"/>
                <c:pt idx="0">
                  <c:v>0</c:v>
                </c:pt>
              </c:numCache>
            </c:numRef>
          </c:val>
          <c:extLst>
            <c:ext xmlns:c16="http://schemas.microsoft.com/office/drawing/2014/chart" uri="{C3380CC4-5D6E-409C-BE32-E72D297353CC}">
              <c16:uniqueId val="{00000001-64AD-479A-969A-59F5680AA773}"/>
            </c:ext>
          </c:extLst>
        </c:ser>
        <c:ser>
          <c:idx val="2"/>
          <c:order val="2"/>
          <c:tx>
            <c:strRef>
              <c:f>'Treatment and Recovery'!$A$36</c:f>
              <c:strCache>
                <c:ptCount val="1"/>
                <c:pt idx="0">
                  <c:v>Identification of Alcohol and Other Drug Services</c:v>
                </c:pt>
              </c:strCache>
            </c:strRef>
          </c:tx>
          <c:spPr>
            <a:solidFill>
              <a:srgbClr val="91BD10">
                <a:alpha val="65000"/>
              </a:srgbClr>
            </a:solidFill>
            <a:ln>
              <a:noFill/>
            </a:ln>
            <a:effectLst/>
          </c:spPr>
          <c:invertIfNegative val="0"/>
          <c:val>
            <c:numRef>
              <c:f>'Treatment and Recovery'!$R$8</c:f>
              <c:numCache>
                <c:formatCode>General</c:formatCode>
                <c:ptCount val="1"/>
                <c:pt idx="0">
                  <c:v>200</c:v>
                </c:pt>
              </c:numCache>
            </c:numRef>
          </c:val>
          <c:extLst>
            <c:ext xmlns:c16="http://schemas.microsoft.com/office/drawing/2014/chart" uri="{C3380CC4-5D6E-409C-BE32-E72D297353CC}">
              <c16:uniqueId val="{00000002-64AD-479A-969A-59F5680AA773}"/>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'Treatment and Recovery'!$S$8</c:f>
              <c:numCache>
                <c:formatCode>General</c:formatCode>
                <c:ptCount val="1"/>
                <c:pt idx="0">
                  <c:v>95</c:v>
                </c:pt>
              </c:numCache>
            </c:numRef>
          </c:val>
          <c:extLst>
            <c:ext xmlns:c16="http://schemas.microsoft.com/office/drawing/2014/chart" uri="{C3380CC4-5D6E-409C-BE32-E72D297353CC}">
              <c16:uniqueId val="{00000003-64AD-479A-969A-59F5680AA773}"/>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5-64AD-479A-969A-59F5680AA773}"/>
              </c:ext>
            </c:extLst>
          </c:dPt>
          <c:val>
            <c:numRef>
              <c:f>'Treatment and Recovery'!$T$8</c:f>
              <c:numCache>
                <c:formatCode>General</c:formatCode>
                <c:ptCount val="1"/>
                <c:pt idx="0">
                  <c:v>10</c:v>
                </c:pt>
              </c:numCache>
            </c:numRef>
          </c:val>
          <c:extLst>
            <c:ext xmlns:c16="http://schemas.microsoft.com/office/drawing/2014/chart" uri="{C3380CC4-5D6E-409C-BE32-E72D297353CC}">
              <c16:uniqueId val="{00000006-64AD-479A-969A-59F5680AA773}"/>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00"/>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'Treatment and Recovery'!$A$33</c:f>
              <c:strCache>
                <c:ptCount val="1"/>
              </c:strCache>
            </c:strRef>
          </c:tx>
          <c:spPr>
            <a:solidFill>
              <a:schemeClr val="accent1"/>
            </a:solidFill>
            <a:ln>
              <a:noFill/>
            </a:ln>
            <a:effectLst/>
          </c:spPr>
          <c:invertIfNegative val="0"/>
          <c:val>
            <c:numRef>
              <c:f>'Treatment and Recovery'!$G$33</c:f>
              <c:numCache>
                <c:formatCode>General</c:formatCode>
                <c:ptCount val="1"/>
              </c:numCache>
            </c:numRef>
          </c:val>
          <c:extLst>
            <c:ext xmlns:c16="http://schemas.microsoft.com/office/drawing/2014/chart" uri="{C3380CC4-5D6E-409C-BE32-E72D297353CC}">
              <c16:uniqueId val="{00000000-5C6F-4FB8-80D4-89B24B528EA9}"/>
            </c:ext>
          </c:extLst>
        </c:ser>
        <c:ser>
          <c:idx val="1"/>
          <c:order val="1"/>
          <c:tx>
            <c:strRef>
              <c:f>'Treatment and Recovery'!$A$34</c:f>
              <c:strCache>
                <c:ptCount val="1"/>
                <c:pt idx="0">
                  <c:v>Measure</c:v>
                </c:pt>
              </c:strCache>
            </c:strRef>
          </c:tx>
          <c:spPr>
            <a:solidFill>
              <a:schemeClr val="accent2"/>
            </a:solidFill>
            <a:ln>
              <a:noFill/>
            </a:ln>
            <a:effectLst/>
          </c:spPr>
          <c:invertIfNegative val="0"/>
          <c:val>
            <c:numRef>
              <c:f>'Treatment and Recovery'!$R$34</c:f>
              <c:numCache>
                <c:formatCode>General</c:formatCode>
                <c:ptCount val="1"/>
                <c:pt idx="0">
                  <c:v>0</c:v>
                </c:pt>
              </c:numCache>
            </c:numRef>
          </c:val>
          <c:extLst>
            <c:ext xmlns:c16="http://schemas.microsoft.com/office/drawing/2014/chart" uri="{C3380CC4-5D6E-409C-BE32-E72D297353CC}">
              <c16:uniqueId val="{00000001-5C6F-4FB8-80D4-89B24B528EA9}"/>
            </c:ext>
          </c:extLst>
        </c:ser>
        <c:ser>
          <c:idx val="2"/>
          <c:order val="2"/>
          <c:tx>
            <c:strRef>
              <c:f>'Treatment and Recovery'!$A$36</c:f>
              <c:strCache>
                <c:ptCount val="1"/>
                <c:pt idx="0">
                  <c:v>Identification of Alcohol and Other Drug Services</c:v>
                </c:pt>
              </c:strCache>
            </c:strRef>
          </c:tx>
          <c:spPr>
            <a:no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5C6F-4FB8-80D4-89B24B528EA9}"/>
              </c:ext>
            </c:extLst>
          </c:dPt>
          <c:val>
            <c:numRef>
              <c:f>'Treatment and Recovery'!$R$36</c:f>
              <c:numCache>
                <c:formatCode>0%</c:formatCode>
                <c:ptCount val="1"/>
                <c:pt idx="0">
                  <c:v>1</c:v>
                </c:pt>
              </c:numCache>
            </c:numRef>
          </c:val>
          <c:extLst>
            <c:ext xmlns:c16="http://schemas.microsoft.com/office/drawing/2014/chart" uri="{C3380CC4-5D6E-409C-BE32-E72D297353CC}">
              <c16:uniqueId val="{00000004-5C6F-4FB8-80D4-89B24B528EA9}"/>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6-5C6F-4FB8-80D4-89B24B528EA9}"/>
              </c:ext>
            </c:extLst>
          </c:dPt>
          <c:val>
            <c:numRef>
              <c:f>'Treatment and Recovery'!$W$38</c:f>
              <c:numCache>
                <c:formatCode>0.000%</c:formatCode>
                <c:ptCount val="1"/>
                <c:pt idx="0">
                  <c:v>1.4799999999999999E-2</c:v>
                </c:pt>
              </c:numCache>
            </c:numRef>
          </c:val>
          <c:extLst>
            <c:ext xmlns:c16="http://schemas.microsoft.com/office/drawing/2014/chart" uri="{C3380CC4-5D6E-409C-BE32-E72D297353CC}">
              <c16:uniqueId val="{00000007-5C6F-4FB8-80D4-89B24B528EA9}"/>
            </c:ext>
          </c:extLst>
        </c:ser>
        <c:ser>
          <c:idx val="4"/>
          <c:order val="4"/>
          <c:spPr>
            <a:solidFill>
              <a:srgbClr val="FF6D00"/>
            </a:solidFill>
            <a:ln>
              <a:noFill/>
            </a:ln>
            <a:effectLst/>
          </c:spPr>
          <c:invertIfNegative val="0"/>
          <c:dPt>
            <c:idx val="0"/>
            <c:invertIfNegative val="0"/>
            <c:bubble3D val="0"/>
            <c:spPr>
              <a:solidFill>
                <a:srgbClr val="FF6D00"/>
              </a:solidFill>
              <a:ln>
                <a:noFill/>
              </a:ln>
              <a:effectLst/>
            </c:spPr>
            <c:extLst>
              <c:ext xmlns:c16="http://schemas.microsoft.com/office/drawing/2014/chart" uri="{C3380CC4-5D6E-409C-BE32-E72D297353CC}">
                <c16:uniqueId val="{00000009-5C6F-4FB8-80D4-89B24B528EA9}"/>
              </c:ext>
            </c:extLst>
          </c:dPt>
          <c:val>
            <c:numRef>
              <c:f>'Treatment and Recovery'!$V$58</c:f>
              <c:numCache>
                <c:formatCode>General</c:formatCode>
                <c:ptCount val="1"/>
                <c:pt idx="0">
                  <c:v>0.02</c:v>
                </c:pt>
              </c:numCache>
            </c:numRef>
          </c:val>
          <c:extLst>
            <c:ext xmlns:c16="http://schemas.microsoft.com/office/drawing/2014/chart" uri="{C3380CC4-5D6E-409C-BE32-E72D297353CC}">
              <c16:uniqueId val="{0000000A-5C6F-4FB8-80D4-89B24B528EA9}"/>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'Treatment and Recovery'!$A$33</c:f>
              <c:strCache>
                <c:ptCount val="1"/>
              </c:strCache>
            </c:strRef>
          </c:tx>
          <c:spPr>
            <a:solidFill>
              <a:schemeClr val="accent1"/>
            </a:solidFill>
            <a:ln>
              <a:noFill/>
            </a:ln>
            <a:effectLst/>
          </c:spPr>
          <c:invertIfNegative val="0"/>
          <c:val>
            <c:numRef>
              <c:f>'Treatment and Recovery'!$G$33</c:f>
              <c:numCache>
                <c:formatCode>General</c:formatCode>
                <c:ptCount val="1"/>
              </c:numCache>
            </c:numRef>
          </c:val>
          <c:extLst>
            <c:ext xmlns:c16="http://schemas.microsoft.com/office/drawing/2014/chart" uri="{C3380CC4-5D6E-409C-BE32-E72D297353CC}">
              <c16:uniqueId val="{00000000-47A0-41CC-9ED8-CF13476ACC18}"/>
            </c:ext>
          </c:extLst>
        </c:ser>
        <c:ser>
          <c:idx val="1"/>
          <c:order val="1"/>
          <c:tx>
            <c:strRef>
              <c:f>'Treatment and Recovery'!$A$34</c:f>
              <c:strCache>
                <c:ptCount val="1"/>
                <c:pt idx="0">
                  <c:v>Measure</c:v>
                </c:pt>
              </c:strCache>
            </c:strRef>
          </c:tx>
          <c:spPr>
            <a:solidFill>
              <a:schemeClr val="accent2"/>
            </a:solidFill>
            <a:ln>
              <a:noFill/>
            </a:ln>
            <a:effectLst/>
          </c:spPr>
          <c:invertIfNegative val="0"/>
          <c:val>
            <c:numRef>
              <c:f>'Treatment and Recovery'!$R$34</c:f>
              <c:numCache>
                <c:formatCode>General</c:formatCode>
                <c:ptCount val="1"/>
                <c:pt idx="0">
                  <c:v>0</c:v>
                </c:pt>
              </c:numCache>
            </c:numRef>
          </c:val>
          <c:extLst>
            <c:ext xmlns:c16="http://schemas.microsoft.com/office/drawing/2014/chart" uri="{C3380CC4-5D6E-409C-BE32-E72D297353CC}">
              <c16:uniqueId val="{00000001-47A0-41CC-9ED8-CF13476ACC18}"/>
            </c:ext>
          </c:extLst>
        </c:ser>
        <c:ser>
          <c:idx val="2"/>
          <c:order val="2"/>
          <c:tx>
            <c:strRef>
              <c:f>'Treatment and Recovery'!$A$36</c:f>
              <c:strCache>
                <c:ptCount val="1"/>
                <c:pt idx="0">
                  <c:v>Identification of Alcohol and Other Drug Services</c:v>
                </c:pt>
              </c:strCache>
            </c:strRef>
          </c:tx>
          <c:spPr>
            <a:noFill/>
            <a:ln>
              <a:solidFill>
                <a:sysClr val="windowText" lastClr="000000"/>
              </a:solidFill>
            </a:ln>
            <a:effectLst/>
          </c:spPr>
          <c:invertIfNegative val="0"/>
          <c:dPt>
            <c:idx val="0"/>
            <c:invertIfNegative val="0"/>
            <c:bubble3D val="0"/>
            <c:spPr>
              <a:noFill/>
              <a:ln>
                <a:noFill/>
              </a:ln>
              <a:effectLst/>
            </c:spPr>
            <c:extLst>
              <c:ext xmlns:c16="http://schemas.microsoft.com/office/drawing/2014/chart" uri="{C3380CC4-5D6E-409C-BE32-E72D297353CC}">
                <c16:uniqueId val="{00000003-47A0-41CC-9ED8-CF13476ACC18}"/>
              </c:ext>
            </c:extLst>
          </c:dPt>
          <c:val>
            <c:numRef>
              <c:f>'Treatment and Recovery'!$R$36</c:f>
              <c:numCache>
                <c:formatCode>0%</c:formatCode>
                <c:ptCount val="1"/>
                <c:pt idx="0">
                  <c:v>1</c:v>
                </c:pt>
              </c:numCache>
            </c:numRef>
          </c:val>
          <c:extLst>
            <c:ext xmlns:c16="http://schemas.microsoft.com/office/drawing/2014/chart" uri="{C3380CC4-5D6E-409C-BE32-E72D297353CC}">
              <c16:uniqueId val="{00000004-47A0-41CC-9ED8-CF13476ACC18}"/>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'Treatment and Recovery'!$U$38</c:f>
              <c:numCache>
                <c:formatCode>0.000%</c:formatCode>
                <c:ptCount val="1"/>
                <c:pt idx="0">
                  <c:v>2.64E-2</c:v>
                </c:pt>
              </c:numCache>
            </c:numRef>
          </c:val>
          <c:extLst>
            <c:ext xmlns:c16="http://schemas.microsoft.com/office/drawing/2014/chart" uri="{C3380CC4-5D6E-409C-BE32-E72D297353CC}">
              <c16:uniqueId val="{00000005-47A0-41CC-9ED8-CF13476ACC18}"/>
            </c:ext>
          </c:extLst>
        </c:ser>
        <c:ser>
          <c:idx val="4"/>
          <c:order val="4"/>
          <c:spPr>
            <a:solidFill>
              <a:schemeClr val="accent5"/>
            </a:solidFill>
            <a:ln>
              <a:noFill/>
            </a:ln>
            <a:effectLst/>
          </c:spPr>
          <c:invertIfNegative val="0"/>
          <c:dPt>
            <c:idx val="0"/>
            <c:invertIfNegative val="0"/>
            <c:bubble3D val="0"/>
            <c:spPr>
              <a:solidFill>
                <a:srgbClr val="C30068"/>
              </a:solidFill>
              <a:ln>
                <a:noFill/>
              </a:ln>
              <a:effectLst/>
            </c:spPr>
            <c:extLst>
              <c:ext xmlns:c16="http://schemas.microsoft.com/office/drawing/2014/chart" uri="{C3380CC4-5D6E-409C-BE32-E72D297353CC}">
                <c16:uniqueId val="{00000007-47A0-41CC-9ED8-CF13476ACC18}"/>
              </c:ext>
            </c:extLst>
          </c:dPt>
          <c:val>
            <c:numRef>
              <c:f>'Treatment and Recovery'!$V$58</c:f>
              <c:numCache>
                <c:formatCode>General</c:formatCode>
                <c:ptCount val="1"/>
                <c:pt idx="0">
                  <c:v>0.02</c:v>
                </c:pt>
              </c:numCache>
            </c:numRef>
          </c:val>
          <c:extLst>
            <c:ext xmlns:c16="http://schemas.microsoft.com/office/drawing/2014/chart" uri="{C3380CC4-5D6E-409C-BE32-E72D297353CC}">
              <c16:uniqueId val="{00000008-47A0-41CC-9ED8-CF13476ACC18}"/>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'Treatment and Recovery'!$A$33</c:f>
              <c:strCache>
                <c:ptCount val="1"/>
              </c:strCache>
            </c:strRef>
          </c:tx>
          <c:spPr>
            <a:solidFill>
              <a:schemeClr val="accent1"/>
            </a:solidFill>
            <a:ln>
              <a:noFill/>
            </a:ln>
            <a:effectLst/>
          </c:spPr>
          <c:invertIfNegative val="0"/>
          <c:val>
            <c:numRef>
              <c:f>'Treatment and Recovery'!$G$33</c:f>
              <c:numCache>
                <c:formatCode>General</c:formatCode>
                <c:ptCount val="1"/>
              </c:numCache>
            </c:numRef>
          </c:val>
          <c:extLst>
            <c:ext xmlns:c16="http://schemas.microsoft.com/office/drawing/2014/chart" uri="{C3380CC4-5D6E-409C-BE32-E72D297353CC}">
              <c16:uniqueId val="{00000000-F470-4D76-9A25-8AD781BE10AD}"/>
            </c:ext>
          </c:extLst>
        </c:ser>
        <c:ser>
          <c:idx val="1"/>
          <c:order val="1"/>
          <c:tx>
            <c:strRef>
              <c:f>'Treatment and Recovery'!$A$34</c:f>
              <c:strCache>
                <c:ptCount val="1"/>
                <c:pt idx="0">
                  <c:v>Measure</c:v>
                </c:pt>
              </c:strCache>
            </c:strRef>
          </c:tx>
          <c:spPr>
            <a:solidFill>
              <a:schemeClr val="accent2"/>
            </a:solidFill>
            <a:ln>
              <a:noFill/>
            </a:ln>
            <a:effectLst/>
          </c:spPr>
          <c:invertIfNegative val="0"/>
          <c:val>
            <c:numRef>
              <c:f>'Treatment and Recovery'!$R$7</c:f>
              <c:numCache>
                <c:formatCode>General</c:formatCode>
                <c:ptCount val="1"/>
                <c:pt idx="0">
                  <c:v>0</c:v>
                </c:pt>
              </c:numCache>
            </c:numRef>
          </c:val>
          <c:extLst>
            <c:ext xmlns:c16="http://schemas.microsoft.com/office/drawing/2014/chart" uri="{C3380CC4-5D6E-409C-BE32-E72D297353CC}">
              <c16:uniqueId val="{00000001-F470-4D76-9A25-8AD781BE10AD}"/>
            </c:ext>
          </c:extLst>
        </c:ser>
        <c:ser>
          <c:idx val="2"/>
          <c:order val="2"/>
          <c:tx>
            <c:strRef>
              <c:f>'Treatment and Recovery'!$A$36</c:f>
              <c:strCache>
                <c:ptCount val="1"/>
                <c:pt idx="0">
                  <c:v>Identification of Alcohol and Other Drug Services</c:v>
                </c:pt>
              </c:strCache>
            </c:strRef>
          </c:tx>
          <c:spPr>
            <a:solidFill>
              <a:srgbClr val="91BD10">
                <a:alpha val="65000"/>
              </a:srgbClr>
            </a:solidFill>
            <a:ln>
              <a:noFill/>
            </a:ln>
            <a:effectLst/>
          </c:spPr>
          <c:invertIfNegative val="0"/>
          <c:val>
            <c:numRef>
              <c:f>'Treatment and Recovery'!$R$8</c:f>
              <c:numCache>
                <c:formatCode>General</c:formatCode>
                <c:ptCount val="1"/>
                <c:pt idx="0">
                  <c:v>200</c:v>
                </c:pt>
              </c:numCache>
            </c:numRef>
          </c:val>
          <c:extLst>
            <c:ext xmlns:c16="http://schemas.microsoft.com/office/drawing/2014/chart" uri="{C3380CC4-5D6E-409C-BE32-E72D297353CC}">
              <c16:uniqueId val="{00000002-F470-4D76-9A25-8AD781BE10AD}"/>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solidFill>
              <a:schemeClr val="accent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2-5112-4578-8E63-CD267F281FE9}"/>
              </c:ext>
            </c:extLst>
          </c:dPt>
          <c:val>
            <c:numRef>
              <c:f>'Treatment and Recovery'!$S$15</c:f>
              <c:numCache>
                <c:formatCode>General</c:formatCode>
                <c:ptCount val="1"/>
                <c:pt idx="0">
                  <c:v>95</c:v>
                </c:pt>
              </c:numCache>
            </c:numRef>
          </c:val>
          <c:extLst>
            <c:ext xmlns:c16="http://schemas.microsoft.com/office/drawing/2014/chart" uri="{C3380CC4-5D6E-409C-BE32-E72D297353CC}">
              <c16:uniqueId val="{00000003-F470-4D76-9A25-8AD781BE10AD}"/>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5-F470-4D76-9A25-8AD781BE10AD}"/>
              </c:ext>
            </c:extLst>
          </c:dPt>
          <c:val>
            <c:numRef>
              <c:f>'Treatment and Recovery'!$T$8</c:f>
              <c:numCache>
                <c:formatCode>General</c:formatCode>
                <c:ptCount val="1"/>
                <c:pt idx="0">
                  <c:v>10</c:v>
                </c:pt>
              </c:numCache>
            </c:numRef>
          </c:val>
          <c:extLst>
            <c:ext xmlns:c16="http://schemas.microsoft.com/office/drawing/2014/chart" uri="{C3380CC4-5D6E-409C-BE32-E72D297353CC}">
              <c16:uniqueId val="{00000006-F470-4D76-9A25-8AD781BE10AD}"/>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00"/>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'Treatment and Recovery'!$A$33</c:f>
              <c:strCache>
                <c:ptCount val="1"/>
              </c:strCache>
            </c:strRef>
          </c:tx>
          <c:spPr>
            <a:solidFill>
              <a:schemeClr val="accent1"/>
            </a:solidFill>
            <a:ln>
              <a:noFill/>
            </a:ln>
            <a:effectLst/>
          </c:spPr>
          <c:invertIfNegative val="0"/>
          <c:val>
            <c:numRef>
              <c:f>'Treatment and Recovery'!$G$33</c:f>
              <c:numCache>
                <c:formatCode>General</c:formatCode>
                <c:ptCount val="1"/>
              </c:numCache>
            </c:numRef>
          </c:val>
          <c:extLst>
            <c:ext xmlns:c16="http://schemas.microsoft.com/office/drawing/2014/chart" uri="{C3380CC4-5D6E-409C-BE32-E72D297353CC}">
              <c16:uniqueId val="{00000000-6739-4857-8A97-D6550115B205}"/>
            </c:ext>
          </c:extLst>
        </c:ser>
        <c:ser>
          <c:idx val="1"/>
          <c:order val="1"/>
          <c:tx>
            <c:strRef>
              <c:f>'Treatment and Recovery'!$A$34</c:f>
              <c:strCache>
                <c:ptCount val="1"/>
                <c:pt idx="0">
                  <c:v>Measure</c:v>
                </c:pt>
              </c:strCache>
            </c:strRef>
          </c:tx>
          <c:spPr>
            <a:solidFill>
              <a:schemeClr val="accent2"/>
            </a:solidFill>
            <a:ln>
              <a:noFill/>
            </a:ln>
            <a:effectLst/>
          </c:spPr>
          <c:invertIfNegative val="0"/>
          <c:val>
            <c:numRef>
              <c:f>'Treatment and Recovery'!$R$7</c:f>
              <c:numCache>
                <c:formatCode>General</c:formatCode>
                <c:ptCount val="1"/>
                <c:pt idx="0">
                  <c:v>0</c:v>
                </c:pt>
              </c:numCache>
            </c:numRef>
          </c:val>
          <c:extLst>
            <c:ext xmlns:c16="http://schemas.microsoft.com/office/drawing/2014/chart" uri="{C3380CC4-5D6E-409C-BE32-E72D297353CC}">
              <c16:uniqueId val="{00000001-6739-4857-8A97-D6550115B205}"/>
            </c:ext>
          </c:extLst>
        </c:ser>
        <c:ser>
          <c:idx val="2"/>
          <c:order val="2"/>
          <c:tx>
            <c:strRef>
              <c:f>'Treatment and Recovery'!$A$36</c:f>
              <c:strCache>
                <c:ptCount val="1"/>
                <c:pt idx="0">
                  <c:v>Identification of Alcohol and Other Drug Services</c:v>
                </c:pt>
              </c:strCache>
            </c:strRef>
          </c:tx>
          <c:spPr>
            <a:solidFill>
              <a:srgbClr val="91BD10">
                <a:alpha val="65000"/>
              </a:srgbClr>
            </a:solidFill>
            <a:ln>
              <a:noFill/>
            </a:ln>
            <a:effectLst/>
          </c:spPr>
          <c:invertIfNegative val="0"/>
          <c:val>
            <c:numRef>
              <c:f>'Treatment and Recovery'!$R$8</c:f>
              <c:numCache>
                <c:formatCode>General</c:formatCode>
                <c:ptCount val="1"/>
                <c:pt idx="0">
                  <c:v>200</c:v>
                </c:pt>
              </c:numCache>
            </c:numRef>
          </c:val>
          <c:extLst>
            <c:ext xmlns:c16="http://schemas.microsoft.com/office/drawing/2014/chart" uri="{C3380CC4-5D6E-409C-BE32-E72D297353CC}">
              <c16:uniqueId val="{00000002-6739-4857-8A97-D6550115B205}"/>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'Treatment and Recovery'!$S$24</c:f>
              <c:numCache>
                <c:formatCode>General</c:formatCode>
                <c:ptCount val="1"/>
                <c:pt idx="0">
                  <c:v>95</c:v>
                </c:pt>
              </c:numCache>
            </c:numRef>
          </c:val>
          <c:extLst>
            <c:ext xmlns:c16="http://schemas.microsoft.com/office/drawing/2014/chart" uri="{C3380CC4-5D6E-409C-BE32-E72D297353CC}">
              <c16:uniqueId val="{00000003-6739-4857-8A97-D6550115B205}"/>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5-6739-4857-8A97-D6550115B205}"/>
              </c:ext>
            </c:extLst>
          </c:dPt>
          <c:val>
            <c:numRef>
              <c:f>'Treatment and Recovery'!$T$8</c:f>
              <c:numCache>
                <c:formatCode>General</c:formatCode>
                <c:ptCount val="1"/>
                <c:pt idx="0">
                  <c:v>10</c:v>
                </c:pt>
              </c:numCache>
            </c:numRef>
          </c:val>
          <c:extLst>
            <c:ext xmlns:c16="http://schemas.microsoft.com/office/drawing/2014/chart" uri="{C3380CC4-5D6E-409C-BE32-E72D297353CC}">
              <c16:uniqueId val="{00000006-6739-4857-8A97-D6550115B205}"/>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200"/>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General"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80EF-40FF-B4F7-2225D04325C2}"/>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80EF-40FF-B4F7-2225D04325C2}"/>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80EF-40FF-B4F7-2225D04325C2}"/>
              </c:ext>
            </c:extLst>
          </c:dPt>
          <c:val>
            <c:numRef>
              <c:f>Prevention!$R$18</c:f>
              <c:numCache>
                <c:formatCode>0%</c:formatCode>
                <c:ptCount val="1"/>
                <c:pt idx="0">
                  <c:v>1</c:v>
                </c:pt>
              </c:numCache>
            </c:numRef>
          </c:val>
          <c:extLst>
            <c:ext xmlns:c16="http://schemas.microsoft.com/office/drawing/2014/chart" uri="{C3380CC4-5D6E-409C-BE32-E72D297353CC}">
              <c16:uniqueId val="{00000004-80EF-40FF-B4F7-2225D04325C2}"/>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Prevention!$S$22</c:f>
              <c:numCache>
                <c:formatCode>0.000%</c:formatCode>
                <c:ptCount val="1"/>
                <c:pt idx="0">
                  <c:v>0.47499999999999998</c:v>
                </c:pt>
              </c:numCache>
            </c:numRef>
          </c:val>
          <c:extLst>
            <c:ext xmlns:c16="http://schemas.microsoft.com/office/drawing/2014/chart" uri="{C3380CC4-5D6E-409C-BE32-E72D297353CC}">
              <c16:uniqueId val="{00000005-80EF-40FF-B4F7-2225D04325C2}"/>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7-80EF-40FF-B4F7-2225D04325C2}"/>
              </c:ext>
            </c:extLst>
          </c:dPt>
          <c:val>
            <c:numRef>
              <c:f>Prevention!$T$18</c:f>
              <c:numCache>
                <c:formatCode>General</c:formatCode>
                <c:ptCount val="1"/>
                <c:pt idx="0">
                  <c:v>0.05</c:v>
                </c:pt>
              </c:numCache>
            </c:numRef>
          </c:val>
          <c:extLst>
            <c:ext xmlns:c16="http://schemas.microsoft.com/office/drawing/2014/chart" uri="{C3380CC4-5D6E-409C-BE32-E72D297353CC}">
              <c16:uniqueId val="{00000008-80EF-40FF-B4F7-2225D04325C2}"/>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30575198781434E-2"/>
          <c:y val="4.5680659815766661E-2"/>
          <c:w val="0.84230601287529083"/>
          <c:h val="0.73530515520034145"/>
        </c:manualLayout>
      </c:layout>
      <c:barChart>
        <c:barDir val="bar"/>
        <c:grouping val="stacked"/>
        <c:varyColors val="0"/>
        <c:ser>
          <c:idx val="0"/>
          <c:order val="0"/>
          <c:tx>
            <c:strRef>
              <c:f>Prevention!$A$15</c:f>
              <c:strCache>
                <c:ptCount val="1"/>
                <c:pt idx="0">
                  <c:v>Top Conditions Opioids are Most Prescribed For</c:v>
                </c:pt>
              </c:strCache>
            </c:strRef>
          </c:tx>
          <c:spPr>
            <a:solidFill>
              <a:schemeClr val="accent1"/>
            </a:solidFill>
            <a:ln>
              <a:noFill/>
            </a:ln>
            <a:effectLst/>
          </c:spPr>
          <c:invertIfNegative val="0"/>
          <c:val>
            <c:numRef>
              <c:f>Prevention!$G$15</c:f>
              <c:numCache>
                <c:formatCode>General</c:formatCode>
                <c:ptCount val="1"/>
              </c:numCache>
            </c:numRef>
          </c:val>
          <c:extLst>
            <c:ext xmlns:c16="http://schemas.microsoft.com/office/drawing/2014/chart" uri="{C3380CC4-5D6E-409C-BE32-E72D297353CC}">
              <c16:uniqueId val="{00000000-B584-422A-8FCD-92F80DE85748}"/>
            </c:ext>
          </c:extLst>
        </c:ser>
        <c:ser>
          <c:idx val="1"/>
          <c:order val="1"/>
          <c:tx>
            <c:strRef>
              <c:f>Prevention!$A$16</c:f>
              <c:strCache>
                <c:ptCount val="1"/>
                <c:pt idx="0">
                  <c:v>Condition</c:v>
                </c:pt>
              </c:strCache>
            </c:strRef>
          </c:tx>
          <c:spPr>
            <a:solidFill>
              <a:schemeClr val="accent2"/>
            </a:solidFill>
            <a:ln>
              <a:noFill/>
            </a:ln>
            <a:effectLst/>
          </c:spPr>
          <c:invertIfNegative val="0"/>
          <c:val>
            <c:numRef>
              <c:f>Prevention!$R$16</c:f>
              <c:numCache>
                <c:formatCode>General</c:formatCode>
                <c:ptCount val="1"/>
                <c:pt idx="0">
                  <c:v>0</c:v>
                </c:pt>
              </c:numCache>
            </c:numRef>
          </c:val>
          <c:extLst>
            <c:ext xmlns:c16="http://schemas.microsoft.com/office/drawing/2014/chart" uri="{C3380CC4-5D6E-409C-BE32-E72D297353CC}">
              <c16:uniqueId val="{00000001-B584-422A-8FCD-92F80DE85748}"/>
            </c:ext>
          </c:extLst>
        </c:ser>
        <c:ser>
          <c:idx val="2"/>
          <c:order val="2"/>
          <c:tx>
            <c:strRef>
              <c:f>Prevention!$A$18</c:f>
              <c:strCache>
                <c:ptCount val="1"/>
                <c:pt idx="0">
                  <c:v>     Low Back Pain</c:v>
                </c:pt>
              </c:strCache>
            </c:strRef>
          </c:tx>
          <c:spPr>
            <a:solidFill>
              <a:schemeClr val="accent3"/>
            </a:solidFill>
            <a:ln>
              <a:noFill/>
            </a:ln>
            <a:effectLst/>
          </c:spPr>
          <c:invertIfNegative val="0"/>
          <c:dPt>
            <c:idx val="0"/>
            <c:invertIfNegative val="0"/>
            <c:bubble3D val="0"/>
            <c:spPr>
              <a:solidFill>
                <a:srgbClr val="91BD10">
                  <a:alpha val="60000"/>
                </a:srgbClr>
              </a:solidFill>
              <a:ln>
                <a:noFill/>
              </a:ln>
              <a:effectLst/>
            </c:spPr>
            <c:extLst>
              <c:ext xmlns:c16="http://schemas.microsoft.com/office/drawing/2014/chart" uri="{C3380CC4-5D6E-409C-BE32-E72D297353CC}">
                <c16:uniqueId val="{00000003-B584-422A-8FCD-92F80DE85748}"/>
              </c:ext>
            </c:extLst>
          </c:dPt>
          <c:val>
            <c:numRef>
              <c:f>Prevention!$R$18</c:f>
              <c:numCache>
                <c:formatCode>0%</c:formatCode>
                <c:ptCount val="1"/>
                <c:pt idx="0">
                  <c:v>1</c:v>
                </c:pt>
              </c:numCache>
            </c:numRef>
          </c:val>
          <c:extLst>
            <c:ext xmlns:c16="http://schemas.microsoft.com/office/drawing/2014/chart" uri="{C3380CC4-5D6E-409C-BE32-E72D297353CC}">
              <c16:uniqueId val="{00000004-B584-422A-8FCD-92F80DE85748}"/>
            </c:ext>
          </c:extLst>
        </c:ser>
        <c:dLbls>
          <c:showLegendKey val="0"/>
          <c:showVal val="0"/>
          <c:showCatName val="0"/>
          <c:showSerName val="0"/>
          <c:showPercent val="0"/>
          <c:showBubbleSize val="0"/>
        </c:dLbls>
        <c:gapWidth val="36"/>
        <c:overlap val="100"/>
        <c:axId val="537200016"/>
        <c:axId val="537198704"/>
      </c:barChart>
      <c:barChart>
        <c:barDir val="bar"/>
        <c:grouping val="stacked"/>
        <c:varyColors val="0"/>
        <c:ser>
          <c:idx val="3"/>
          <c:order val="3"/>
          <c:spPr>
            <a:noFill/>
            <a:ln>
              <a:noFill/>
            </a:ln>
            <a:effectLst/>
          </c:spPr>
          <c:invertIfNegative val="0"/>
          <c:val>
            <c:numRef>
              <c:f>Prevention!$S$24</c:f>
              <c:numCache>
                <c:formatCode>0.000%</c:formatCode>
                <c:ptCount val="1"/>
                <c:pt idx="0">
                  <c:v>0.47499999999999998</c:v>
                </c:pt>
              </c:numCache>
            </c:numRef>
          </c:val>
          <c:extLst>
            <c:ext xmlns:c16="http://schemas.microsoft.com/office/drawing/2014/chart" uri="{C3380CC4-5D6E-409C-BE32-E72D297353CC}">
              <c16:uniqueId val="{00000005-B584-422A-8FCD-92F80DE85748}"/>
            </c:ext>
          </c:extLst>
        </c:ser>
        <c:ser>
          <c:idx val="4"/>
          <c:order val="4"/>
          <c:spPr>
            <a:solidFill>
              <a:schemeClr val="accent5"/>
            </a:solid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7-B584-422A-8FCD-92F80DE85748}"/>
              </c:ext>
            </c:extLst>
          </c:dPt>
          <c:val>
            <c:numRef>
              <c:f>Prevention!$T$18</c:f>
              <c:numCache>
                <c:formatCode>General</c:formatCode>
                <c:ptCount val="1"/>
                <c:pt idx="0">
                  <c:v>0.05</c:v>
                </c:pt>
              </c:numCache>
            </c:numRef>
          </c:val>
          <c:extLst>
            <c:ext xmlns:c16="http://schemas.microsoft.com/office/drawing/2014/chart" uri="{C3380CC4-5D6E-409C-BE32-E72D297353CC}">
              <c16:uniqueId val="{00000008-B584-422A-8FCD-92F80DE85748}"/>
            </c:ext>
          </c:extLst>
        </c:ser>
        <c:dLbls>
          <c:showLegendKey val="0"/>
          <c:showVal val="0"/>
          <c:showCatName val="0"/>
          <c:showSerName val="0"/>
          <c:showPercent val="0"/>
          <c:showBubbleSize val="0"/>
        </c:dLbls>
        <c:gapWidth val="0"/>
        <c:overlap val="100"/>
        <c:axId val="529415984"/>
        <c:axId val="534219520"/>
      </c:barChart>
      <c:catAx>
        <c:axId val="537200016"/>
        <c:scaling>
          <c:orientation val="minMax"/>
        </c:scaling>
        <c:delete val="1"/>
        <c:axPos val="l"/>
        <c:numFmt formatCode="General" sourceLinked="1"/>
        <c:majorTickMark val="none"/>
        <c:minorTickMark val="none"/>
        <c:tickLblPos val="nextTo"/>
        <c:crossAx val="537198704"/>
        <c:crosses val="autoZero"/>
        <c:auto val="1"/>
        <c:lblAlgn val="ctr"/>
        <c:lblOffset val="100"/>
        <c:noMultiLvlLbl val="0"/>
      </c:catAx>
      <c:valAx>
        <c:axId val="537198704"/>
        <c:scaling>
          <c:orientation val="minMax"/>
          <c:max val="1"/>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200016"/>
        <c:crossesAt val="1"/>
        <c:crossBetween val="between"/>
      </c:valAx>
      <c:valAx>
        <c:axId val="534219520"/>
        <c:scaling>
          <c:orientation val="minMax"/>
          <c:max val="1"/>
        </c:scaling>
        <c:delete val="1"/>
        <c:axPos val="t"/>
        <c:numFmt formatCode="0.000%" sourceLinked="1"/>
        <c:majorTickMark val="out"/>
        <c:minorTickMark val="none"/>
        <c:tickLblPos val="nextTo"/>
        <c:crossAx val="529415984"/>
        <c:crosses val="max"/>
        <c:crossBetween val="between"/>
      </c:valAx>
      <c:catAx>
        <c:axId val="529415984"/>
        <c:scaling>
          <c:orientation val="minMax"/>
        </c:scaling>
        <c:delete val="1"/>
        <c:axPos val="l"/>
        <c:majorTickMark val="out"/>
        <c:minorTickMark val="none"/>
        <c:tickLblPos val="nextTo"/>
        <c:crossAx val="534219520"/>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2.xml"/><Relationship Id="rId68" Type="http://schemas.openxmlformats.org/officeDocument/2006/relationships/chart" Target="../charts/chart67.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image" Target="../media/image11.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3.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6.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75.xml"/><Relationship Id="rId3" Type="http://schemas.openxmlformats.org/officeDocument/2006/relationships/chart" Target="../charts/chart70.xml"/><Relationship Id="rId7" Type="http://schemas.openxmlformats.org/officeDocument/2006/relationships/chart" Target="../charts/chart74.xml"/><Relationship Id="rId2" Type="http://schemas.openxmlformats.org/officeDocument/2006/relationships/chart" Target="../charts/chart69.xml"/><Relationship Id="rId1" Type="http://schemas.openxmlformats.org/officeDocument/2006/relationships/chart" Target="../charts/chart68.xml"/><Relationship Id="rId6" Type="http://schemas.openxmlformats.org/officeDocument/2006/relationships/chart" Target="../charts/chart73.xml"/><Relationship Id="rId5" Type="http://schemas.openxmlformats.org/officeDocument/2006/relationships/chart" Target="../charts/chart72.xml"/><Relationship Id="rId10" Type="http://schemas.openxmlformats.org/officeDocument/2006/relationships/image" Target="../media/image11.png"/><Relationship Id="rId4" Type="http://schemas.openxmlformats.org/officeDocument/2006/relationships/chart" Target="../charts/chart71.xml"/><Relationship Id="rId9" Type="http://schemas.openxmlformats.org/officeDocument/2006/relationships/chart" Target="../charts/chart76.xml"/></Relationships>
</file>

<file path=xl/drawings/drawing1.xml><?xml version="1.0" encoding="utf-8"?>
<xdr:wsDr xmlns:xdr="http://schemas.openxmlformats.org/drawingml/2006/spreadsheetDrawing" xmlns:a="http://schemas.openxmlformats.org/drawingml/2006/main">
  <xdr:twoCellAnchor editAs="oneCell">
    <xdr:from>
      <xdr:col>7</xdr:col>
      <xdr:colOff>531813</xdr:colOff>
      <xdr:row>2</xdr:row>
      <xdr:rowOff>150812</xdr:rowOff>
    </xdr:from>
    <xdr:to>
      <xdr:col>11</xdr:col>
      <xdr:colOff>79676</xdr:colOff>
      <xdr:row>4</xdr:row>
      <xdr:rowOff>47624</xdr:rowOff>
    </xdr:to>
    <xdr:pic>
      <xdr:nvPicPr>
        <xdr:cNvPr id="3" name="Picture 2">
          <a:extLst>
            <a:ext uri="{FF2B5EF4-FFF2-40B4-BE49-F238E27FC236}">
              <a16:creationId xmlns:a16="http://schemas.microsoft.com/office/drawing/2014/main" id="{0983A109-2F77-4853-AC2B-C18514F4E9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8938" y="809625"/>
          <a:ext cx="1992613" cy="642937"/>
        </a:xfrm>
        <a:prstGeom prst="rect">
          <a:avLst/>
        </a:prstGeom>
      </xdr:spPr>
    </xdr:pic>
    <xdr:clientData/>
  </xdr:twoCellAnchor>
  <xdr:twoCellAnchor editAs="oneCell">
    <xdr:from>
      <xdr:col>5</xdr:col>
      <xdr:colOff>254000</xdr:colOff>
      <xdr:row>18</xdr:row>
      <xdr:rowOff>142875</xdr:rowOff>
    </xdr:from>
    <xdr:to>
      <xdr:col>11</xdr:col>
      <xdr:colOff>37510</xdr:colOff>
      <xdr:row>23</xdr:row>
      <xdr:rowOff>129240</xdr:rowOff>
    </xdr:to>
    <xdr:pic>
      <xdr:nvPicPr>
        <xdr:cNvPr id="5" name="Picture 4">
          <a:extLst>
            <a:ext uri="{FF2B5EF4-FFF2-40B4-BE49-F238E27FC236}">
              <a16:creationId xmlns:a16="http://schemas.microsoft.com/office/drawing/2014/main" id="{978A1B80-7755-4E82-995D-DE0DC58BDE45}"/>
            </a:ext>
          </a:extLst>
        </xdr:cNvPr>
        <xdr:cNvPicPr>
          <a:picLocks noChangeAspect="1"/>
        </xdr:cNvPicPr>
      </xdr:nvPicPr>
      <xdr:blipFill>
        <a:blip xmlns:r="http://schemas.openxmlformats.org/officeDocument/2006/relationships" r:embed="rId2"/>
        <a:stretch>
          <a:fillRect/>
        </a:stretch>
      </xdr:blipFill>
      <xdr:spPr>
        <a:xfrm>
          <a:off x="2762250" y="4000500"/>
          <a:ext cx="3450635" cy="938865"/>
        </a:xfrm>
        <a:prstGeom prst="rect">
          <a:avLst/>
        </a:prstGeom>
      </xdr:spPr>
    </xdr:pic>
    <xdr:clientData/>
  </xdr:twoCellAnchor>
  <xdr:twoCellAnchor editAs="oneCell">
    <xdr:from>
      <xdr:col>5</xdr:col>
      <xdr:colOff>254000</xdr:colOff>
      <xdr:row>27</xdr:row>
      <xdr:rowOff>15875</xdr:rowOff>
    </xdr:from>
    <xdr:to>
      <xdr:col>11</xdr:col>
      <xdr:colOff>37510</xdr:colOff>
      <xdr:row>32</xdr:row>
      <xdr:rowOff>2240</xdr:rowOff>
    </xdr:to>
    <xdr:pic>
      <xdr:nvPicPr>
        <xdr:cNvPr id="8" name="Picture 7">
          <a:extLst>
            <a:ext uri="{FF2B5EF4-FFF2-40B4-BE49-F238E27FC236}">
              <a16:creationId xmlns:a16="http://schemas.microsoft.com/office/drawing/2014/main" id="{A5C73826-74F6-407E-88B6-5ED1C1AE86D6}"/>
            </a:ext>
          </a:extLst>
        </xdr:cNvPr>
        <xdr:cNvPicPr>
          <a:picLocks noChangeAspect="1"/>
        </xdr:cNvPicPr>
      </xdr:nvPicPr>
      <xdr:blipFill>
        <a:blip xmlns:r="http://schemas.openxmlformats.org/officeDocument/2006/relationships" r:embed="rId2"/>
        <a:stretch>
          <a:fillRect/>
        </a:stretch>
      </xdr:blipFill>
      <xdr:spPr>
        <a:xfrm>
          <a:off x="2762250" y="5683250"/>
          <a:ext cx="3450635" cy="938865"/>
        </a:xfrm>
        <a:prstGeom prst="rect">
          <a:avLst/>
        </a:prstGeom>
      </xdr:spPr>
    </xdr:pic>
    <xdr:clientData/>
  </xdr:twoCellAnchor>
  <xdr:twoCellAnchor editAs="oneCell">
    <xdr:from>
      <xdr:col>5</xdr:col>
      <xdr:colOff>261937</xdr:colOff>
      <xdr:row>27</xdr:row>
      <xdr:rowOff>15875</xdr:rowOff>
    </xdr:from>
    <xdr:to>
      <xdr:col>11</xdr:col>
      <xdr:colOff>39351</xdr:colOff>
      <xdr:row>32</xdr:row>
      <xdr:rowOff>8337</xdr:rowOff>
    </xdr:to>
    <xdr:pic>
      <xdr:nvPicPr>
        <xdr:cNvPr id="10" name="Picture 9">
          <a:extLst>
            <a:ext uri="{FF2B5EF4-FFF2-40B4-BE49-F238E27FC236}">
              <a16:creationId xmlns:a16="http://schemas.microsoft.com/office/drawing/2014/main" id="{E9178E51-8DB8-4765-9177-5ABABC758DFA}"/>
            </a:ext>
          </a:extLst>
        </xdr:cNvPr>
        <xdr:cNvPicPr>
          <a:picLocks noChangeAspect="1"/>
        </xdr:cNvPicPr>
      </xdr:nvPicPr>
      <xdr:blipFill>
        <a:blip xmlns:r="http://schemas.openxmlformats.org/officeDocument/2006/relationships" r:embed="rId3"/>
        <a:stretch>
          <a:fillRect/>
        </a:stretch>
      </xdr:blipFill>
      <xdr:spPr>
        <a:xfrm>
          <a:off x="2770187" y="5683250"/>
          <a:ext cx="3444539" cy="944962"/>
        </a:xfrm>
        <a:prstGeom prst="rect">
          <a:avLst/>
        </a:prstGeom>
      </xdr:spPr>
    </xdr:pic>
    <xdr:clientData/>
  </xdr:twoCellAnchor>
  <xdr:twoCellAnchor editAs="oneCell">
    <xdr:from>
      <xdr:col>5</xdr:col>
      <xdr:colOff>254001</xdr:colOff>
      <xdr:row>27</xdr:row>
      <xdr:rowOff>15877</xdr:rowOff>
    </xdr:from>
    <xdr:to>
      <xdr:col>11</xdr:col>
      <xdr:colOff>37511</xdr:colOff>
      <xdr:row>32</xdr:row>
      <xdr:rowOff>14435</xdr:rowOff>
    </xdr:to>
    <xdr:pic>
      <xdr:nvPicPr>
        <xdr:cNvPr id="13" name="Picture 12">
          <a:extLst>
            <a:ext uri="{FF2B5EF4-FFF2-40B4-BE49-F238E27FC236}">
              <a16:creationId xmlns:a16="http://schemas.microsoft.com/office/drawing/2014/main" id="{857D7956-E185-4020-A7AB-9DB30C8EA192}"/>
            </a:ext>
          </a:extLst>
        </xdr:cNvPr>
        <xdr:cNvPicPr>
          <a:picLocks noChangeAspect="1"/>
        </xdr:cNvPicPr>
      </xdr:nvPicPr>
      <xdr:blipFill>
        <a:blip xmlns:r="http://schemas.openxmlformats.org/officeDocument/2006/relationships" r:embed="rId4"/>
        <a:stretch>
          <a:fillRect/>
        </a:stretch>
      </xdr:blipFill>
      <xdr:spPr>
        <a:xfrm>
          <a:off x="2762251" y="5683252"/>
          <a:ext cx="3450635" cy="951058"/>
        </a:xfrm>
        <a:prstGeom prst="rect">
          <a:avLst/>
        </a:prstGeom>
      </xdr:spPr>
    </xdr:pic>
    <xdr:clientData/>
  </xdr:twoCellAnchor>
  <xdr:twoCellAnchor editAs="oneCell">
    <xdr:from>
      <xdr:col>2</xdr:col>
      <xdr:colOff>587376</xdr:colOff>
      <xdr:row>34</xdr:row>
      <xdr:rowOff>158750</xdr:rowOff>
    </xdr:from>
    <xdr:to>
      <xdr:col>6</xdr:col>
      <xdr:colOff>547688</xdr:colOff>
      <xdr:row>40</xdr:row>
      <xdr:rowOff>126860</xdr:rowOff>
    </xdr:to>
    <xdr:pic>
      <xdr:nvPicPr>
        <xdr:cNvPr id="14" name="Picture 13">
          <a:extLst>
            <a:ext uri="{FF2B5EF4-FFF2-40B4-BE49-F238E27FC236}">
              <a16:creationId xmlns:a16="http://schemas.microsoft.com/office/drawing/2014/main" id="{0FA68390-F904-4E59-8A72-739881EC3621}"/>
            </a:ext>
          </a:extLst>
        </xdr:cNvPr>
        <xdr:cNvPicPr>
          <a:picLocks noChangeAspect="1"/>
        </xdr:cNvPicPr>
      </xdr:nvPicPr>
      <xdr:blipFill>
        <a:blip xmlns:r="http://schemas.openxmlformats.org/officeDocument/2006/relationships" r:embed="rId5"/>
        <a:stretch>
          <a:fillRect/>
        </a:stretch>
      </xdr:blipFill>
      <xdr:spPr>
        <a:xfrm>
          <a:off x="1262064" y="7159625"/>
          <a:ext cx="2405062" cy="1111110"/>
        </a:xfrm>
        <a:prstGeom prst="rect">
          <a:avLst/>
        </a:prstGeom>
      </xdr:spPr>
    </xdr:pic>
    <xdr:clientData/>
  </xdr:twoCellAnchor>
  <xdr:twoCellAnchor editAs="oneCell">
    <xdr:from>
      <xdr:col>8</xdr:col>
      <xdr:colOff>15875</xdr:colOff>
      <xdr:row>35</xdr:row>
      <xdr:rowOff>47625</xdr:rowOff>
    </xdr:from>
    <xdr:to>
      <xdr:col>10</xdr:col>
      <xdr:colOff>13634</xdr:colOff>
      <xdr:row>41</xdr:row>
      <xdr:rowOff>7938</xdr:rowOff>
    </xdr:to>
    <xdr:pic>
      <xdr:nvPicPr>
        <xdr:cNvPr id="15" name="Picture 14">
          <a:extLst>
            <a:ext uri="{FF2B5EF4-FFF2-40B4-BE49-F238E27FC236}">
              <a16:creationId xmlns:a16="http://schemas.microsoft.com/office/drawing/2014/main" id="{A368BFC5-F80B-4447-8B80-42B3D85ADACE}"/>
            </a:ext>
          </a:extLst>
        </xdr:cNvPr>
        <xdr:cNvPicPr>
          <a:picLocks noChangeAspect="1"/>
        </xdr:cNvPicPr>
      </xdr:nvPicPr>
      <xdr:blipFill>
        <a:blip xmlns:r="http://schemas.openxmlformats.org/officeDocument/2006/relationships" r:embed="rId6"/>
        <a:stretch>
          <a:fillRect/>
        </a:stretch>
      </xdr:blipFill>
      <xdr:spPr>
        <a:xfrm>
          <a:off x="4357688" y="7239000"/>
          <a:ext cx="1220134" cy="1103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112</xdr:row>
      <xdr:rowOff>0</xdr:rowOff>
    </xdr:from>
    <xdr:to>
      <xdr:col>11</xdr:col>
      <xdr:colOff>390634</xdr:colOff>
      <xdr:row>116</xdr:row>
      <xdr:rowOff>138075</xdr:rowOff>
    </xdr:to>
    <xdr:graphicFrame macro="">
      <xdr:nvGraphicFramePr>
        <xdr:cNvPr id="70" name="Chart 69">
          <a:extLst>
            <a:ext uri="{FF2B5EF4-FFF2-40B4-BE49-F238E27FC236}">
              <a16:creationId xmlns:a16="http://schemas.microsoft.com/office/drawing/2014/main" id="{51631D48-6DF4-4772-AB74-3774EC6D8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796637</xdr:colOff>
      <xdr:row>68</xdr:row>
      <xdr:rowOff>138546</xdr:rowOff>
    </xdr:from>
    <xdr:to>
      <xdr:col>11</xdr:col>
      <xdr:colOff>122203</xdr:colOff>
      <xdr:row>73</xdr:row>
      <xdr:rowOff>86121</xdr:rowOff>
    </xdr:to>
    <xdr:graphicFrame macro="">
      <xdr:nvGraphicFramePr>
        <xdr:cNvPr id="51" name="Chart 50">
          <a:extLst>
            <a:ext uri="{FF2B5EF4-FFF2-40B4-BE49-F238E27FC236}">
              <a16:creationId xmlns:a16="http://schemas.microsoft.com/office/drawing/2014/main" id="{1CA7F48F-5F35-411D-ABEB-B44BC665D1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935181</xdr:colOff>
      <xdr:row>95</xdr:row>
      <xdr:rowOff>77931</xdr:rowOff>
    </xdr:from>
    <xdr:to>
      <xdr:col>11</xdr:col>
      <xdr:colOff>260747</xdr:colOff>
      <xdr:row>100</xdr:row>
      <xdr:rowOff>25507</xdr:rowOff>
    </xdr:to>
    <xdr:graphicFrame macro="">
      <xdr:nvGraphicFramePr>
        <xdr:cNvPr id="2" name="Chart 1">
          <a:extLst>
            <a:ext uri="{FF2B5EF4-FFF2-40B4-BE49-F238E27FC236}">
              <a16:creationId xmlns:a16="http://schemas.microsoft.com/office/drawing/2014/main" id="{C3DE5492-AA0E-4038-BF0F-5D5D2DDB8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805296</xdr:colOff>
      <xdr:row>59</xdr:row>
      <xdr:rowOff>129886</xdr:rowOff>
    </xdr:from>
    <xdr:to>
      <xdr:col>11</xdr:col>
      <xdr:colOff>130862</xdr:colOff>
      <xdr:row>64</xdr:row>
      <xdr:rowOff>77461</xdr:rowOff>
    </xdr:to>
    <xdr:graphicFrame macro="">
      <xdr:nvGraphicFramePr>
        <xdr:cNvPr id="3" name="Chart 2">
          <a:extLst>
            <a:ext uri="{FF2B5EF4-FFF2-40B4-BE49-F238E27FC236}">
              <a16:creationId xmlns:a16="http://schemas.microsoft.com/office/drawing/2014/main" id="{485E2F30-1528-46F6-AC11-0099E54786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805296</xdr:colOff>
      <xdr:row>49</xdr:row>
      <xdr:rowOff>207818</xdr:rowOff>
    </xdr:from>
    <xdr:to>
      <xdr:col>11</xdr:col>
      <xdr:colOff>130862</xdr:colOff>
      <xdr:row>54</xdr:row>
      <xdr:rowOff>155393</xdr:rowOff>
    </xdr:to>
    <xdr:graphicFrame macro="">
      <xdr:nvGraphicFramePr>
        <xdr:cNvPr id="4" name="Chart 3">
          <a:extLst>
            <a:ext uri="{FF2B5EF4-FFF2-40B4-BE49-F238E27FC236}">
              <a16:creationId xmlns:a16="http://schemas.microsoft.com/office/drawing/2014/main" id="{63F3AC97-85F0-44EE-9C80-6FD5064A5C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809625</xdr:colOff>
      <xdr:row>18</xdr:row>
      <xdr:rowOff>9525</xdr:rowOff>
    </xdr:from>
    <xdr:to>
      <xdr:col>11</xdr:col>
      <xdr:colOff>136922</xdr:colOff>
      <xdr:row>18</xdr:row>
      <xdr:rowOff>948566</xdr:rowOff>
    </xdr:to>
    <xdr:graphicFrame macro="">
      <xdr:nvGraphicFramePr>
        <xdr:cNvPr id="5" name="Chart 4">
          <a:extLst>
            <a:ext uri="{FF2B5EF4-FFF2-40B4-BE49-F238E27FC236}">
              <a16:creationId xmlns:a16="http://schemas.microsoft.com/office/drawing/2014/main" id="{C801C722-AAB3-4B36-9D07-207A56D05A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61240</xdr:colOff>
      <xdr:row>42</xdr:row>
      <xdr:rowOff>165512</xdr:rowOff>
    </xdr:from>
    <xdr:to>
      <xdr:col>25</xdr:col>
      <xdr:colOff>297749</xdr:colOff>
      <xdr:row>61</xdr:row>
      <xdr:rowOff>58723</xdr:rowOff>
    </xdr:to>
    <xdr:sp macro="" textlink="">
      <xdr:nvSpPr>
        <xdr:cNvPr id="6" name="Arrow: Down 3">
          <a:extLst>
            <a:ext uri="{FF2B5EF4-FFF2-40B4-BE49-F238E27FC236}">
              <a16:creationId xmlns:a16="http://schemas.microsoft.com/office/drawing/2014/main" id="{8E06DE27-5168-487F-A1D1-6CD99B8680B7}"/>
            </a:ext>
          </a:extLst>
        </xdr:cNvPr>
        <xdr:cNvSpPr/>
      </xdr:nvSpPr>
      <xdr:spPr>
        <a:xfrm>
          <a:off x="19682740" y="19386962"/>
          <a:ext cx="236509" cy="3874661"/>
        </a:xfrm>
        <a:custGeom>
          <a:avLst/>
          <a:gdLst>
            <a:gd name="connsiteX0" fmla="*/ 0 w 540317"/>
            <a:gd name="connsiteY0" fmla="*/ 2265873 h 2536031"/>
            <a:gd name="connsiteX1" fmla="*/ 135079 w 540317"/>
            <a:gd name="connsiteY1" fmla="*/ 2265873 h 2536031"/>
            <a:gd name="connsiteX2" fmla="*/ 135079 w 540317"/>
            <a:gd name="connsiteY2" fmla="*/ 0 h 2536031"/>
            <a:gd name="connsiteX3" fmla="*/ 405238 w 540317"/>
            <a:gd name="connsiteY3" fmla="*/ 0 h 2536031"/>
            <a:gd name="connsiteX4" fmla="*/ 405238 w 540317"/>
            <a:gd name="connsiteY4" fmla="*/ 2265873 h 2536031"/>
            <a:gd name="connsiteX5" fmla="*/ 540317 w 540317"/>
            <a:gd name="connsiteY5" fmla="*/ 2265873 h 2536031"/>
            <a:gd name="connsiteX6" fmla="*/ 270159 w 540317"/>
            <a:gd name="connsiteY6" fmla="*/ 2536031 h 2536031"/>
            <a:gd name="connsiteX7" fmla="*/ 0 w 540317"/>
            <a:gd name="connsiteY7" fmla="*/ 2265873 h 2536031"/>
            <a:gd name="connsiteX0" fmla="*/ 135080 w 405238"/>
            <a:gd name="connsiteY0" fmla="*/ 2536031 h 2536031"/>
            <a:gd name="connsiteX1" fmla="*/ 0 w 405238"/>
            <a:gd name="connsiteY1" fmla="*/ 2265873 h 2536031"/>
            <a:gd name="connsiteX2" fmla="*/ 0 w 405238"/>
            <a:gd name="connsiteY2" fmla="*/ 0 h 2536031"/>
            <a:gd name="connsiteX3" fmla="*/ 270159 w 405238"/>
            <a:gd name="connsiteY3" fmla="*/ 0 h 2536031"/>
            <a:gd name="connsiteX4" fmla="*/ 270159 w 405238"/>
            <a:gd name="connsiteY4" fmla="*/ 2265873 h 2536031"/>
            <a:gd name="connsiteX5" fmla="*/ 405238 w 405238"/>
            <a:gd name="connsiteY5" fmla="*/ 2265873 h 2536031"/>
            <a:gd name="connsiteX6" fmla="*/ 135080 w 405238"/>
            <a:gd name="connsiteY6" fmla="*/ 2536031 h 2536031"/>
            <a:gd name="connsiteX0" fmla="*/ 135080 w 270159"/>
            <a:gd name="connsiteY0" fmla="*/ 2536031 h 2536031"/>
            <a:gd name="connsiteX1" fmla="*/ 0 w 270159"/>
            <a:gd name="connsiteY1" fmla="*/ 2265873 h 2536031"/>
            <a:gd name="connsiteX2" fmla="*/ 0 w 270159"/>
            <a:gd name="connsiteY2" fmla="*/ 0 h 2536031"/>
            <a:gd name="connsiteX3" fmla="*/ 270159 w 270159"/>
            <a:gd name="connsiteY3" fmla="*/ 0 h 2536031"/>
            <a:gd name="connsiteX4" fmla="*/ 270159 w 270159"/>
            <a:gd name="connsiteY4" fmla="*/ 2265873 h 2536031"/>
            <a:gd name="connsiteX5" fmla="*/ 135080 w 270159"/>
            <a:gd name="connsiteY5" fmla="*/ 2536031 h 25360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70159" h="2536031">
              <a:moveTo>
                <a:pt x="135080" y="2536031"/>
              </a:moveTo>
              <a:lnTo>
                <a:pt x="0" y="2265873"/>
              </a:lnTo>
              <a:lnTo>
                <a:pt x="0" y="0"/>
              </a:lnTo>
              <a:lnTo>
                <a:pt x="270159" y="0"/>
              </a:lnTo>
              <a:lnTo>
                <a:pt x="270159" y="2265873"/>
              </a:lnTo>
              <a:lnTo>
                <a:pt x="135080" y="2536031"/>
              </a:lnTo>
              <a:close/>
            </a:path>
          </a:pathLst>
        </a:custGeom>
        <a:solidFill>
          <a:srgbClr val="0099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809625</xdr:colOff>
      <xdr:row>20</xdr:row>
      <xdr:rowOff>9526</xdr:rowOff>
    </xdr:from>
    <xdr:to>
      <xdr:col>11</xdr:col>
      <xdr:colOff>136922</xdr:colOff>
      <xdr:row>20</xdr:row>
      <xdr:rowOff>948567</xdr:rowOff>
    </xdr:to>
    <xdr:graphicFrame macro="">
      <xdr:nvGraphicFramePr>
        <xdr:cNvPr id="7" name="Chart 6">
          <a:extLst>
            <a:ext uri="{FF2B5EF4-FFF2-40B4-BE49-F238E27FC236}">
              <a16:creationId xmlns:a16="http://schemas.microsoft.com/office/drawing/2014/main" id="{B12B38E0-9D63-461E-BBFD-05E22845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809625</xdr:colOff>
      <xdr:row>22</xdr:row>
      <xdr:rowOff>9526</xdr:rowOff>
    </xdr:from>
    <xdr:to>
      <xdr:col>11</xdr:col>
      <xdr:colOff>136922</xdr:colOff>
      <xdr:row>22</xdr:row>
      <xdr:rowOff>948567</xdr:rowOff>
    </xdr:to>
    <xdr:graphicFrame macro="">
      <xdr:nvGraphicFramePr>
        <xdr:cNvPr id="8" name="Chart 7">
          <a:extLst>
            <a:ext uri="{FF2B5EF4-FFF2-40B4-BE49-F238E27FC236}">
              <a16:creationId xmlns:a16="http://schemas.microsoft.com/office/drawing/2014/main" id="{0DA574CF-61F6-436D-9E5C-C6E1124B7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809625</xdr:colOff>
      <xdr:row>24</xdr:row>
      <xdr:rowOff>9526</xdr:rowOff>
    </xdr:from>
    <xdr:to>
      <xdr:col>11</xdr:col>
      <xdr:colOff>136922</xdr:colOff>
      <xdr:row>24</xdr:row>
      <xdr:rowOff>948567</xdr:rowOff>
    </xdr:to>
    <xdr:graphicFrame macro="">
      <xdr:nvGraphicFramePr>
        <xdr:cNvPr id="9" name="Chart 8">
          <a:extLst>
            <a:ext uri="{FF2B5EF4-FFF2-40B4-BE49-F238E27FC236}">
              <a16:creationId xmlns:a16="http://schemas.microsoft.com/office/drawing/2014/main" id="{9EDCF2F5-E630-414B-B696-366E6FD458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809625</xdr:colOff>
      <xdr:row>26</xdr:row>
      <xdr:rowOff>9526</xdr:rowOff>
    </xdr:from>
    <xdr:to>
      <xdr:col>11</xdr:col>
      <xdr:colOff>136922</xdr:colOff>
      <xdr:row>26</xdr:row>
      <xdr:rowOff>948567</xdr:rowOff>
    </xdr:to>
    <xdr:graphicFrame macro="">
      <xdr:nvGraphicFramePr>
        <xdr:cNvPr id="10" name="Chart 9">
          <a:extLst>
            <a:ext uri="{FF2B5EF4-FFF2-40B4-BE49-F238E27FC236}">
              <a16:creationId xmlns:a16="http://schemas.microsoft.com/office/drawing/2014/main" id="{589945C8-42FB-4307-946C-6FE2FB24AC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809625</xdr:colOff>
      <xdr:row>28</xdr:row>
      <xdr:rowOff>9527</xdr:rowOff>
    </xdr:from>
    <xdr:to>
      <xdr:col>11</xdr:col>
      <xdr:colOff>136922</xdr:colOff>
      <xdr:row>28</xdr:row>
      <xdr:rowOff>948568</xdr:rowOff>
    </xdr:to>
    <xdr:graphicFrame macro="">
      <xdr:nvGraphicFramePr>
        <xdr:cNvPr id="11" name="Chart 10">
          <a:extLst>
            <a:ext uri="{FF2B5EF4-FFF2-40B4-BE49-F238E27FC236}">
              <a16:creationId xmlns:a16="http://schemas.microsoft.com/office/drawing/2014/main" id="{F4AE1F97-3FE4-4D18-B507-30A2AE8E5B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809625</xdr:colOff>
      <xdr:row>30</xdr:row>
      <xdr:rowOff>9527</xdr:rowOff>
    </xdr:from>
    <xdr:to>
      <xdr:col>11</xdr:col>
      <xdr:colOff>136922</xdr:colOff>
      <xdr:row>30</xdr:row>
      <xdr:rowOff>948568</xdr:rowOff>
    </xdr:to>
    <xdr:graphicFrame macro="">
      <xdr:nvGraphicFramePr>
        <xdr:cNvPr id="12" name="Chart 11">
          <a:extLst>
            <a:ext uri="{FF2B5EF4-FFF2-40B4-BE49-F238E27FC236}">
              <a16:creationId xmlns:a16="http://schemas.microsoft.com/office/drawing/2014/main" id="{336576E5-F221-4401-82ED-D36B931FBD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809625</xdr:colOff>
      <xdr:row>32</xdr:row>
      <xdr:rowOff>9527</xdr:rowOff>
    </xdr:from>
    <xdr:to>
      <xdr:col>11</xdr:col>
      <xdr:colOff>136922</xdr:colOff>
      <xdr:row>32</xdr:row>
      <xdr:rowOff>948568</xdr:rowOff>
    </xdr:to>
    <xdr:graphicFrame macro="">
      <xdr:nvGraphicFramePr>
        <xdr:cNvPr id="13" name="Chart 12">
          <a:extLst>
            <a:ext uri="{FF2B5EF4-FFF2-40B4-BE49-F238E27FC236}">
              <a16:creationId xmlns:a16="http://schemas.microsoft.com/office/drawing/2014/main" id="{9F982076-776D-4CE9-B77E-19A1BCDC3D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809625</xdr:colOff>
      <xdr:row>34</xdr:row>
      <xdr:rowOff>9528</xdr:rowOff>
    </xdr:from>
    <xdr:to>
      <xdr:col>11</xdr:col>
      <xdr:colOff>136922</xdr:colOff>
      <xdr:row>34</xdr:row>
      <xdr:rowOff>948569</xdr:rowOff>
    </xdr:to>
    <xdr:graphicFrame macro="">
      <xdr:nvGraphicFramePr>
        <xdr:cNvPr id="14" name="Chart 13">
          <a:extLst>
            <a:ext uri="{FF2B5EF4-FFF2-40B4-BE49-F238E27FC236}">
              <a16:creationId xmlns:a16="http://schemas.microsoft.com/office/drawing/2014/main" id="{374E6C84-F5D3-4279-BB73-A6DA5D2C49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809625</xdr:colOff>
      <xdr:row>36</xdr:row>
      <xdr:rowOff>9528</xdr:rowOff>
    </xdr:from>
    <xdr:to>
      <xdr:col>11</xdr:col>
      <xdr:colOff>136922</xdr:colOff>
      <xdr:row>36</xdr:row>
      <xdr:rowOff>948569</xdr:rowOff>
    </xdr:to>
    <xdr:graphicFrame macro="">
      <xdr:nvGraphicFramePr>
        <xdr:cNvPr id="15" name="Chart 14">
          <a:extLst>
            <a:ext uri="{FF2B5EF4-FFF2-40B4-BE49-F238E27FC236}">
              <a16:creationId xmlns:a16="http://schemas.microsoft.com/office/drawing/2014/main" id="{5040D608-0DDC-4FA7-863E-B1DDE5C9A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809625</xdr:colOff>
      <xdr:row>38</xdr:row>
      <xdr:rowOff>9528</xdr:rowOff>
    </xdr:from>
    <xdr:to>
      <xdr:col>11</xdr:col>
      <xdr:colOff>136922</xdr:colOff>
      <xdr:row>38</xdr:row>
      <xdr:rowOff>948569</xdr:rowOff>
    </xdr:to>
    <xdr:graphicFrame macro="">
      <xdr:nvGraphicFramePr>
        <xdr:cNvPr id="16" name="Chart 15">
          <a:extLst>
            <a:ext uri="{FF2B5EF4-FFF2-40B4-BE49-F238E27FC236}">
              <a16:creationId xmlns:a16="http://schemas.microsoft.com/office/drawing/2014/main" id="{238D43FF-D480-41FB-9EB3-65B2F8A451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809625</xdr:colOff>
      <xdr:row>40</xdr:row>
      <xdr:rowOff>9525</xdr:rowOff>
    </xdr:from>
    <xdr:to>
      <xdr:col>11</xdr:col>
      <xdr:colOff>136922</xdr:colOff>
      <xdr:row>44</xdr:row>
      <xdr:rowOff>186566</xdr:rowOff>
    </xdr:to>
    <xdr:graphicFrame macro="">
      <xdr:nvGraphicFramePr>
        <xdr:cNvPr id="17" name="Chart 16">
          <a:extLst>
            <a:ext uri="{FF2B5EF4-FFF2-40B4-BE49-F238E27FC236}">
              <a16:creationId xmlns:a16="http://schemas.microsoft.com/office/drawing/2014/main" id="{6AACD8AB-8263-4572-8122-B5C0E7D41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768927</xdr:colOff>
      <xdr:row>6</xdr:row>
      <xdr:rowOff>239858</xdr:rowOff>
    </xdr:from>
    <xdr:to>
      <xdr:col>11</xdr:col>
      <xdr:colOff>94493</xdr:colOff>
      <xdr:row>11</xdr:row>
      <xdr:rowOff>135478</xdr:rowOff>
    </xdr:to>
    <xdr:graphicFrame macro="">
      <xdr:nvGraphicFramePr>
        <xdr:cNvPr id="18" name="Chart 17">
          <a:extLst>
            <a:ext uri="{FF2B5EF4-FFF2-40B4-BE49-F238E27FC236}">
              <a16:creationId xmlns:a16="http://schemas.microsoft.com/office/drawing/2014/main" id="{F71A4CCF-884C-4C42-BB48-F1CB7FF20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809626</xdr:colOff>
      <xdr:row>40</xdr:row>
      <xdr:rowOff>10391</xdr:rowOff>
    </xdr:from>
    <xdr:to>
      <xdr:col>11</xdr:col>
      <xdr:colOff>138655</xdr:colOff>
      <xdr:row>44</xdr:row>
      <xdr:rowOff>189164</xdr:rowOff>
    </xdr:to>
    <xdr:graphicFrame macro="">
      <xdr:nvGraphicFramePr>
        <xdr:cNvPr id="19" name="Chart 18">
          <a:extLst>
            <a:ext uri="{FF2B5EF4-FFF2-40B4-BE49-F238E27FC236}">
              <a16:creationId xmlns:a16="http://schemas.microsoft.com/office/drawing/2014/main" id="{B767F160-ED76-465D-87C1-6D0611FA54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815219</xdr:colOff>
      <xdr:row>40</xdr:row>
      <xdr:rowOff>12135</xdr:rowOff>
    </xdr:from>
    <xdr:to>
      <xdr:col>11</xdr:col>
      <xdr:colOff>144632</xdr:colOff>
      <xdr:row>44</xdr:row>
      <xdr:rowOff>189176</xdr:rowOff>
    </xdr:to>
    <xdr:graphicFrame macro="">
      <xdr:nvGraphicFramePr>
        <xdr:cNvPr id="20" name="Chart 19">
          <a:extLst>
            <a:ext uri="{FF2B5EF4-FFF2-40B4-BE49-F238E27FC236}">
              <a16:creationId xmlns:a16="http://schemas.microsoft.com/office/drawing/2014/main" id="{E8C0947D-89E7-40D3-9766-451B3EF1E7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805295</xdr:colOff>
      <xdr:row>38</xdr:row>
      <xdr:rowOff>8659</xdr:rowOff>
    </xdr:from>
    <xdr:to>
      <xdr:col>11</xdr:col>
      <xdr:colOff>134708</xdr:colOff>
      <xdr:row>38</xdr:row>
      <xdr:rowOff>947700</xdr:rowOff>
    </xdr:to>
    <xdr:graphicFrame macro="">
      <xdr:nvGraphicFramePr>
        <xdr:cNvPr id="21" name="Chart 20">
          <a:extLst>
            <a:ext uri="{FF2B5EF4-FFF2-40B4-BE49-F238E27FC236}">
              <a16:creationId xmlns:a16="http://schemas.microsoft.com/office/drawing/2014/main" id="{3B0BECAE-A6EE-4368-A382-41ACC52F0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805296</xdr:colOff>
      <xdr:row>36</xdr:row>
      <xdr:rowOff>8659</xdr:rowOff>
    </xdr:from>
    <xdr:to>
      <xdr:col>11</xdr:col>
      <xdr:colOff>134709</xdr:colOff>
      <xdr:row>36</xdr:row>
      <xdr:rowOff>947700</xdr:rowOff>
    </xdr:to>
    <xdr:graphicFrame macro="">
      <xdr:nvGraphicFramePr>
        <xdr:cNvPr id="22" name="Chart 21">
          <a:extLst>
            <a:ext uri="{FF2B5EF4-FFF2-40B4-BE49-F238E27FC236}">
              <a16:creationId xmlns:a16="http://schemas.microsoft.com/office/drawing/2014/main" id="{DC7A7733-3296-4C44-828F-4D3177C0D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805295</xdr:colOff>
      <xdr:row>34</xdr:row>
      <xdr:rowOff>8659</xdr:rowOff>
    </xdr:from>
    <xdr:to>
      <xdr:col>11</xdr:col>
      <xdr:colOff>134708</xdr:colOff>
      <xdr:row>34</xdr:row>
      <xdr:rowOff>947700</xdr:rowOff>
    </xdr:to>
    <xdr:graphicFrame macro="">
      <xdr:nvGraphicFramePr>
        <xdr:cNvPr id="23" name="Chart 22">
          <a:extLst>
            <a:ext uri="{FF2B5EF4-FFF2-40B4-BE49-F238E27FC236}">
              <a16:creationId xmlns:a16="http://schemas.microsoft.com/office/drawing/2014/main" id="{D0805F8B-50F1-47C7-BCD2-5A915BA98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805296</xdr:colOff>
      <xdr:row>32</xdr:row>
      <xdr:rowOff>8659</xdr:rowOff>
    </xdr:from>
    <xdr:to>
      <xdr:col>11</xdr:col>
      <xdr:colOff>134709</xdr:colOff>
      <xdr:row>32</xdr:row>
      <xdr:rowOff>947700</xdr:rowOff>
    </xdr:to>
    <xdr:graphicFrame macro="">
      <xdr:nvGraphicFramePr>
        <xdr:cNvPr id="24" name="Chart 23">
          <a:extLst>
            <a:ext uri="{FF2B5EF4-FFF2-40B4-BE49-F238E27FC236}">
              <a16:creationId xmlns:a16="http://schemas.microsoft.com/office/drawing/2014/main" id="{3DB05BE3-E49E-497C-8EC6-22C57E1461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805295</xdr:colOff>
      <xdr:row>30</xdr:row>
      <xdr:rowOff>8659</xdr:rowOff>
    </xdr:from>
    <xdr:to>
      <xdr:col>11</xdr:col>
      <xdr:colOff>134708</xdr:colOff>
      <xdr:row>30</xdr:row>
      <xdr:rowOff>947700</xdr:rowOff>
    </xdr:to>
    <xdr:graphicFrame macro="">
      <xdr:nvGraphicFramePr>
        <xdr:cNvPr id="25" name="Chart 24">
          <a:extLst>
            <a:ext uri="{FF2B5EF4-FFF2-40B4-BE49-F238E27FC236}">
              <a16:creationId xmlns:a16="http://schemas.microsoft.com/office/drawing/2014/main" id="{7081C1CC-1B5C-4B0F-962E-C1AE6522E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805296</xdr:colOff>
      <xdr:row>28</xdr:row>
      <xdr:rowOff>8659</xdr:rowOff>
    </xdr:from>
    <xdr:to>
      <xdr:col>11</xdr:col>
      <xdr:colOff>134709</xdr:colOff>
      <xdr:row>28</xdr:row>
      <xdr:rowOff>947700</xdr:rowOff>
    </xdr:to>
    <xdr:graphicFrame macro="">
      <xdr:nvGraphicFramePr>
        <xdr:cNvPr id="26" name="Chart 25">
          <a:extLst>
            <a:ext uri="{FF2B5EF4-FFF2-40B4-BE49-F238E27FC236}">
              <a16:creationId xmlns:a16="http://schemas.microsoft.com/office/drawing/2014/main" id="{8DDF3861-26C7-41D8-A7B8-4EA80A9A21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805297</xdr:colOff>
      <xdr:row>26</xdr:row>
      <xdr:rowOff>8659</xdr:rowOff>
    </xdr:from>
    <xdr:to>
      <xdr:col>11</xdr:col>
      <xdr:colOff>134710</xdr:colOff>
      <xdr:row>26</xdr:row>
      <xdr:rowOff>947700</xdr:rowOff>
    </xdr:to>
    <xdr:graphicFrame macro="">
      <xdr:nvGraphicFramePr>
        <xdr:cNvPr id="27" name="Chart 26">
          <a:extLst>
            <a:ext uri="{FF2B5EF4-FFF2-40B4-BE49-F238E27FC236}">
              <a16:creationId xmlns:a16="http://schemas.microsoft.com/office/drawing/2014/main" id="{C885D924-E769-4A24-B6E0-5C6A2C03ED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805296</xdr:colOff>
      <xdr:row>24</xdr:row>
      <xdr:rowOff>8660</xdr:rowOff>
    </xdr:from>
    <xdr:to>
      <xdr:col>11</xdr:col>
      <xdr:colOff>134709</xdr:colOff>
      <xdr:row>24</xdr:row>
      <xdr:rowOff>947701</xdr:rowOff>
    </xdr:to>
    <xdr:graphicFrame macro="">
      <xdr:nvGraphicFramePr>
        <xdr:cNvPr id="28" name="Chart 27">
          <a:extLst>
            <a:ext uri="{FF2B5EF4-FFF2-40B4-BE49-F238E27FC236}">
              <a16:creationId xmlns:a16="http://schemas.microsoft.com/office/drawing/2014/main" id="{03901CBB-98DE-4F21-B285-C3325DD80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805296</xdr:colOff>
      <xdr:row>22</xdr:row>
      <xdr:rowOff>8659</xdr:rowOff>
    </xdr:from>
    <xdr:to>
      <xdr:col>11</xdr:col>
      <xdr:colOff>134709</xdr:colOff>
      <xdr:row>22</xdr:row>
      <xdr:rowOff>947700</xdr:rowOff>
    </xdr:to>
    <xdr:graphicFrame macro="">
      <xdr:nvGraphicFramePr>
        <xdr:cNvPr id="29" name="Chart 28">
          <a:extLst>
            <a:ext uri="{FF2B5EF4-FFF2-40B4-BE49-F238E27FC236}">
              <a16:creationId xmlns:a16="http://schemas.microsoft.com/office/drawing/2014/main" id="{0FDFCF88-9CE8-4A7A-A460-D17DF2F0E9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805295</xdr:colOff>
      <xdr:row>20</xdr:row>
      <xdr:rowOff>8659</xdr:rowOff>
    </xdr:from>
    <xdr:to>
      <xdr:col>11</xdr:col>
      <xdr:colOff>134708</xdr:colOff>
      <xdr:row>20</xdr:row>
      <xdr:rowOff>947700</xdr:rowOff>
    </xdr:to>
    <xdr:graphicFrame macro="">
      <xdr:nvGraphicFramePr>
        <xdr:cNvPr id="30" name="Chart 29">
          <a:extLst>
            <a:ext uri="{FF2B5EF4-FFF2-40B4-BE49-F238E27FC236}">
              <a16:creationId xmlns:a16="http://schemas.microsoft.com/office/drawing/2014/main" id="{83D73937-58E8-4FF1-A238-384748F75B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805297</xdr:colOff>
      <xdr:row>18</xdr:row>
      <xdr:rowOff>8659</xdr:rowOff>
    </xdr:from>
    <xdr:to>
      <xdr:col>11</xdr:col>
      <xdr:colOff>134710</xdr:colOff>
      <xdr:row>18</xdr:row>
      <xdr:rowOff>947700</xdr:rowOff>
    </xdr:to>
    <xdr:graphicFrame macro="">
      <xdr:nvGraphicFramePr>
        <xdr:cNvPr id="31" name="Chart 30">
          <a:extLst>
            <a:ext uri="{FF2B5EF4-FFF2-40B4-BE49-F238E27FC236}">
              <a16:creationId xmlns:a16="http://schemas.microsoft.com/office/drawing/2014/main" id="{7FB9ADF1-B262-47CB-B525-C46C190961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805296</xdr:colOff>
      <xdr:row>38</xdr:row>
      <xdr:rowOff>8659</xdr:rowOff>
    </xdr:from>
    <xdr:to>
      <xdr:col>11</xdr:col>
      <xdr:colOff>134325</xdr:colOff>
      <xdr:row>38</xdr:row>
      <xdr:rowOff>949432</xdr:rowOff>
    </xdr:to>
    <xdr:graphicFrame macro="">
      <xdr:nvGraphicFramePr>
        <xdr:cNvPr id="32" name="Chart 31">
          <a:extLst>
            <a:ext uri="{FF2B5EF4-FFF2-40B4-BE49-F238E27FC236}">
              <a16:creationId xmlns:a16="http://schemas.microsoft.com/office/drawing/2014/main" id="{BFC736B0-4612-492D-84F1-8FDB430E8E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805296</xdr:colOff>
      <xdr:row>36</xdr:row>
      <xdr:rowOff>8659</xdr:rowOff>
    </xdr:from>
    <xdr:to>
      <xdr:col>11</xdr:col>
      <xdr:colOff>134325</xdr:colOff>
      <xdr:row>36</xdr:row>
      <xdr:rowOff>949432</xdr:rowOff>
    </xdr:to>
    <xdr:graphicFrame macro="">
      <xdr:nvGraphicFramePr>
        <xdr:cNvPr id="33" name="Chart 32">
          <a:extLst>
            <a:ext uri="{FF2B5EF4-FFF2-40B4-BE49-F238E27FC236}">
              <a16:creationId xmlns:a16="http://schemas.microsoft.com/office/drawing/2014/main" id="{650DD0BF-129A-4D33-947C-BCA057A4B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805296</xdr:colOff>
      <xdr:row>34</xdr:row>
      <xdr:rowOff>8659</xdr:rowOff>
    </xdr:from>
    <xdr:to>
      <xdr:col>11</xdr:col>
      <xdr:colOff>134325</xdr:colOff>
      <xdr:row>34</xdr:row>
      <xdr:rowOff>949432</xdr:rowOff>
    </xdr:to>
    <xdr:graphicFrame macro="">
      <xdr:nvGraphicFramePr>
        <xdr:cNvPr id="34" name="Chart 33">
          <a:extLst>
            <a:ext uri="{FF2B5EF4-FFF2-40B4-BE49-F238E27FC236}">
              <a16:creationId xmlns:a16="http://schemas.microsoft.com/office/drawing/2014/main" id="{5375A68D-4367-4555-8081-EA409FD2D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805296</xdr:colOff>
      <xdr:row>32</xdr:row>
      <xdr:rowOff>8659</xdr:rowOff>
    </xdr:from>
    <xdr:to>
      <xdr:col>11</xdr:col>
      <xdr:colOff>134325</xdr:colOff>
      <xdr:row>32</xdr:row>
      <xdr:rowOff>949432</xdr:rowOff>
    </xdr:to>
    <xdr:graphicFrame macro="">
      <xdr:nvGraphicFramePr>
        <xdr:cNvPr id="35" name="Chart 34">
          <a:extLst>
            <a:ext uri="{FF2B5EF4-FFF2-40B4-BE49-F238E27FC236}">
              <a16:creationId xmlns:a16="http://schemas.microsoft.com/office/drawing/2014/main" id="{23EC3566-C9D6-4F92-A176-5CDF4E3002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805296</xdr:colOff>
      <xdr:row>30</xdr:row>
      <xdr:rowOff>8659</xdr:rowOff>
    </xdr:from>
    <xdr:to>
      <xdr:col>11</xdr:col>
      <xdr:colOff>134325</xdr:colOff>
      <xdr:row>30</xdr:row>
      <xdr:rowOff>949432</xdr:rowOff>
    </xdr:to>
    <xdr:graphicFrame macro="">
      <xdr:nvGraphicFramePr>
        <xdr:cNvPr id="36" name="Chart 35">
          <a:extLst>
            <a:ext uri="{FF2B5EF4-FFF2-40B4-BE49-F238E27FC236}">
              <a16:creationId xmlns:a16="http://schemas.microsoft.com/office/drawing/2014/main" id="{5F51FE53-FB41-4FCE-92E5-BDCB5CB14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805296</xdr:colOff>
      <xdr:row>28</xdr:row>
      <xdr:rowOff>8659</xdr:rowOff>
    </xdr:from>
    <xdr:to>
      <xdr:col>11</xdr:col>
      <xdr:colOff>134325</xdr:colOff>
      <xdr:row>28</xdr:row>
      <xdr:rowOff>949432</xdr:rowOff>
    </xdr:to>
    <xdr:graphicFrame macro="">
      <xdr:nvGraphicFramePr>
        <xdr:cNvPr id="37" name="Chart 36">
          <a:extLst>
            <a:ext uri="{FF2B5EF4-FFF2-40B4-BE49-F238E27FC236}">
              <a16:creationId xmlns:a16="http://schemas.microsoft.com/office/drawing/2014/main" id="{5393BFAD-4078-469C-9D01-EC9219162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805296</xdr:colOff>
      <xdr:row>26</xdr:row>
      <xdr:rowOff>8659</xdr:rowOff>
    </xdr:from>
    <xdr:to>
      <xdr:col>11</xdr:col>
      <xdr:colOff>134325</xdr:colOff>
      <xdr:row>26</xdr:row>
      <xdr:rowOff>949432</xdr:rowOff>
    </xdr:to>
    <xdr:graphicFrame macro="">
      <xdr:nvGraphicFramePr>
        <xdr:cNvPr id="38" name="Chart 37">
          <a:extLst>
            <a:ext uri="{FF2B5EF4-FFF2-40B4-BE49-F238E27FC236}">
              <a16:creationId xmlns:a16="http://schemas.microsoft.com/office/drawing/2014/main" id="{738FC07C-6C4D-4B61-8730-317E71374B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805296</xdr:colOff>
      <xdr:row>24</xdr:row>
      <xdr:rowOff>8660</xdr:rowOff>
    </xdr:from>
    <xdr:to>
      <xdr:col>11</xdr:col>
      <xdr:colOff>134325</xdr:colOff>
      <xdr:row>24</xdr:row>
      <xdr:rowOff>949433</xdr:rowOff>
    </xdr:to>
    <xdr:graphicFrame macro="">
      <xdr:nvGraphicFramePr>
        <xdr:cNvPr id="39" name="Chart 38">
          <a:extLst>
            <a:ext uri="{FF2B5EF4-FFF2-40B4-BE49-F238E27FC236}">
              <a16:creationId xmlns:a16="http://schemas.microsoft.com/office/drawing/2014/main" id="{53DCD8B7-9759-480E-8E7A-FBFCCDF0A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805296</xdr:colOff>
      <xdr:row>22</xdr:row>
      <xdr:rowOff>8659</xdr:rowOff>
    </xdr:from>
    <xdr:to>
      <xdr:col>11</xdr:col>
      <xdr:colOff>134325</xdr:colOff>
      <xdr:row>22</xdr:row>
      <xdr:rowOff>949432</xdr:rowOff>
    </xdr:to>
    <xdr:graphicFrame macro="">
      <xdr:nvGraphicFramePr>
        <xdr:cNvPr id="40" name="Chart 39">
          <a:extLst>
            <a:ext uri="{FF2B5EF4-FFF2-40B4-BE49-F238E27FC236}">
              <a16:creationId xmlns:a16="http://schemas.microsoft.com/office/drawing/2014/main" id="{F91E4CF2-89B8-4BFB-A4C7-CF3E49616D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805296</xdr:colOff>
      <xdr:row>20</xdr:row>
      <xdr:rowOff>8659</xdr:rowOff>
    </xdr:from>
    <xdr:to>
      <xdr:col>11</xdr:col>
      <xdr:colOff>134325</xdr:colOff>
      <xdr:row>20</xdr:row>
      <xdr:rowOff>949432</xdr:rowOff>
    </xdr:to>
    <xdr:graphicFrame macro="">
      <xdr:nvGraphicFramePr>
        <xdr:cNvPr id="41" name="Chart 40">
          <a:extLst>
            <a:ext uri="{FF2B5EF4-FFF2-40B4-BE49-F238E27FC236}">
              <a16:creationId xmlns:a16="http://schemas.microsoft.com/office/drawing/2014/main" id="{16C5E481-7E58-4A58-896F-CB28A8BEA3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805296</xdr:colOff>
      <xdr:row>18</xdr:row>
      <xdr:rowOff>8659</xdr:rowOff>
    </xdr:from>
    <xdr:to>
      <xdr:col>11</xdr:col>
      <xdr:colOff>134325</xdr:colOff>
      <xdr:row>18</xdr:row>
      <xdr:rowOff>949432</xdr:rowOff>
    </xdr:to>
    <xdr:graphicFrame macro="">
      <xdr:nvGraphicFramePr>
        <xdr:cNvPr id="42" name="Chart 41">
          <a:extLst>
            <a:ext uri="{FF2B5EF4-FFF2-40B4-BE49-F238E27FC236}">
              <a16:creationId xmlns:a16="http://schemas.microsoft.com/office/drawing/2014/main" id="{1B61FD0A-F973-4441-BEA4-082B0E6FCC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xdr:col>
      <xdr:colOff>770660</xdr:colOff>
      <xdr:row>7</xdr:row>
      <xdr:rowOff>0</xdr:rowOff>
    </xdr:from>
    <xdr:to>
      <xdr:col>11</xdr:col>
      <xdr:colOff>96226</xdr:colOff>
      <xdr:row>11</xdr:row>
      <xdr:rowOff>138075</xdr:rowOff>
    </xdr:to>
    <xdr:graphicFrame macro="">
      <xdr:nvGraphicFramePr>
        <xdr:cNvPr id="43" name="Chart 42">
          <a:extLst>
            <a:ext uri="{FF2B5EF4-FFF2-40B4-BE49-F238E27FC236}">
              <a16:creationId xmlns:a16="http://schemas.microsoft.com/office/drawing/2014/main" id="{02EA5432-D86F-4573-904F-D1C824121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770660</xdr:colOff>
      <xdr:row>7</xdr:row>
      <xdr:rowOff>0</xdr:rowOff>
    </xdr:from>
    <xdr:to>
      <xdr:col>11</xdr:col>
      <xdr:colOff>96226</xdr:colOff>
      <xdr:row>11</xdr:row>
      <xdr:rowOff>138075</xdr:rowOff>
    </xdr:to>
    <xdr:graphicFrame macro="">
      <xdr:nvGraphicFramePr>
        <xdr:cNvPr id="44" name="Chart 43">
          <a:extLst>
            <a:ext uri="{FF2B5EF4-FFF2-40B4-BE49-F238E27FC236}">
              <a16:creationId xmlns:a16="http://schemas.microsoft.com/office/drawing/2014/main" id="{E4725328-B670-45B8-9CE9-5179B99B8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935184</xdr:colOff>
      <xdr:row>95</xdr:row>
      <xdr:rowOff>77932</xdr:rowOff>
    </xdr:from>
    <xdr:to>
      <xdr:col>11</xdr:col>
      <xdr:colOff>260750</xdr:colOff>
      <xdr:row>100</xdr:row>
      <xdr:rowOff>25508</xdr:rowOff>
    </xdr:to>
    <xdr:graphicFrame macro="">
      <xdr:nvGraphicFramePr>
        <xdr:cNvPr id="45" name="Chart 44">
          <a:extLst>
            <a:ext uri="{FF2B5EF4-FFF2-40B4-BE49-F238E27FC236}">
              <a16:creationId xmlns:a16="http://schemas.microsoft.com/office/drawing/2014/main" id="{20987F61-D4CF-4B9E-8B3D-2F95B54F55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805297</xdr:colOff>
      <xdr:row>59</xdr:row>
      <xdr:rowOff>129886</xdr:rowOff>
    </xdr:from>
    <xdr:to>
      <xdr:col>11</xdr:col>
      <xdr:colOff>130863</xdr:colOff>
      <xdr:row>64</xdr:row>
      <xdr:rowOff>77461</xdr:rowOff>
    </xdr:to>
    <xdr:graphicFrame macro="">
      <xdr:nvGraphicFramePr>
        <xdr:cNvPr id="46" name="Chart 45">
          <a:extLst>
            <a:ext uri="{FF2B5EF4-FFF2-40B4-BE49-F238E27FC236}">
              <a16:creationId xmlns:a16="http://schemas.microsoft.com/office/drawing/2014/main" id="{B7950863-B219-4FAE-907B-0169DFD94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5</xdr:col>
      <xdr:colOff>805295</xdr:colOff>
      <xdr:row>59</xdr:row>
      <xdr:rowOff>129886</xdr:rowOff>
    </xdr:from>
    <xdr:to>
      <xdr:col>11</xdr:col>
      <xdr:colOff>130861</xdr:colOff>
      <xdr:row>64</xdr:row>
      <xdr:rowOff>77461</xdr:rowOff>
    </xdr:to>
    <xdr:graphicFrame macro="">
      <xdr:nvGraphicFramePr>
        <xdr:cNvPr id="47" name="Chart 46">
          <a:extLst>
            <a:ext uri="{FF2B5EF4-FFF2-40B4-BE49-F238E27FC236}">
              <a16:creationId xmlns:a16="http://schemas.microsoft.com/office/drawing/2014/main" id="{84F69C99-B587-4E16-AEDA-D056E0748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5</xdr:col>
      <xdr:colOff>935183</xdr:colOff>
      <xdr:row>95</xdr:row>
      <xdr:rowOff>77931</xdr:rowOff>
    </xdr:from>
    <xdr:to>
      <xdr:col>11</xdr:col>
      <xdr:colOff>260749</xdr:colOff>
      <xdr:row>100</xdr:row>
      <xdr:rowOff>25507</xdr:rowOff>
    </xdr:to>
    <xdr:graphicFrame macro="">
      <xdr:nvGraphicFramePr>
        <xdr:cNvPr id="48" name="Chart 47">
          <a:extLst>
            <a:ext uri="{FF2B5EF4-FFF2-40B4-BE49-F238E27FC236}">
              <a16:creationId xmlns:a16="http://schemas.microsoft.com/office/drawing/2014/main" id="{3E2EE433-48FD-49C0-BB6C-15BB02DC0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796637</xdr:colOff>
      <xdr:row>82</xdr:row>
      <xdr:rowOff>112568</xdr:rowOff>
    </xdr:from>
    <xdr:to>
      <xdr:col>11</xdr:col>
      <xdr:colOff>123934</xdr:colOff>
      <xdr:row>82</xdr:row>
      <xdr:rowOff>1051609</xdr:rowOff>
    </xdr:to>
    <xdr:graphicFrame macro="">
      <xdr:nvGraphicFramePr>
        <xdr:cNvPr id="52" name="Chart 51">
          <a:extLst>
            <a:ext uri="{FF2B5EF4-FFF2-40B4-BE49-F238E27FC236}">
              <a16:creationId xmlns:a16="http://schemas.microsoft.com/office/drawing/2014/main" id="{9D4E1371-3E90-4E4B-B35D-EE0CE37BE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978477</xdr:colOff>
      <xdr:row>131</xdr:row>
      <xdr:rowOff>43294</xdr:rowOff>
    </xdr:from>
    <xdr:to>
      <xdr:col>11</xdr:col>
      <xdr:colOff>305774</xdr:colOff>
      <xdr:row>135</xdr:row>
      <xdr:rowOff>168381</xdr:rowOff>
    </xdr:to>
    <xdr:graphicFrame macro="">
      <xdr:nvGraphicFramePr>
        <xdr:cNvPr id="53" name="Chart 52">
          <a:extLst>
            <a:ext uri="{FF2B5EF4-FFF2-40B4-BE49-F238E27FC236}">
              <a16:creationId xmlns:a16="http://schemas.microsoft.com/office/drawing/2014/main" id="{5D782BB3-C58E-48AC-B75A-0FD5F8CC8A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xdr:col>
      <xdr:colOff>796637</xdr:colOff>
      <xdr:row>84</xdr:row>
      <xdr:rowOff>60615</xdr:rowOff>
    </xdr:from>
    <xdr:to>
      <xdr:col>11</xdr:col>
      <xdr:colOff>123934</xdr:colOff>
      <xdr:row>89</xdr:row>
      <xdr:rowOff>47156</xdr:rowOff>
    </xdr:to>
    <xdr:graphicFrame macro="">
      <xdr:nvGraphicFramePr>
        <xdr:cNvPr id="54" name="Chart 53">
          <a:extLst>
            <a:ext uri="{FF2B5EF4-FFF2-40B4-BE49-F238E27FC236}">
              <a16:creationId xmlns:a16="http://schemas.microsoft.com/office/drawing/2014/main" id="{73A1A1F4-90A1-402A-BBAF-B69E7F1B96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796637</xdr:colOff>
      <xdr:row>80</xdr:row>
      <xdr:rowOff>60615</xdr:rowOff>
    </xdr:from>
    <xdr:to>
      <xdr:col>11</xdr:col>
      <xdr:colOff>123934</xdr:colOff>
      <xdr:row>80</xdr:row>
      <xdr:rowOff>999656</xdr:rowOff>
    </xdr:to>
    <xdr:graphicFrame macro="">
      <xdr:nvGraphicFramePr>
        <xdr:cNvPr id="55" name="Chart 54">
          <a:extLst>
            <a:ext uri="{FF2B5EF4-FFF2-40B4-BE49-F238E27FC236}">
              <a16:creationId xmlns:a16="http://schemas.microsoft.com/office/drawing/2014/main" id="{684C8833-ACFD-4207-AAC2-6E265B613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xdr:col>
      <xdr:colOff>796635</xdr:colOff>
      <xdr:row>82</xdr:row>
      <xdr:rowOff>112568</xdr:rowOff>
    </xdr:from>
    <xdr:to>
      <xdr:col>11</xdr:col>
      <xdr:colOff>125664</xdr:colOff>
      <xdr:row>82</xdr:row>
      <xdr:rowOff>1053341</xdr:rowOff>
    </xdr:to>
    <xdr:graphicFrame macro="">
      <xdr:nvGraphicFramePr>
        <xdr:cNvPr id="56" name="Chart 55">
          <a:extLst>
            <a:ext uri="{FF2B5EF4-FFF2-40B4-BE49-F238E27FC236}">
              <a16:creationId xmlns:a16="http://schemas.microsoft.com/office/drawing/2014/main" id="{89EAA66D-D757-4552-9EB8-7C8D68102B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796636</xdr:colOff>
      <xdr:row>82</xdr:row>
      <xdr:rowOff>112568</xdr:rowOff>
    </xdr:from>
    <xdr:to>
      <xdr:col>11</xdr:col>
      <xdr:colOff>126049</xdr:colOff>
      <xdr:row>82</xdr:row>
      <xdr:rowOff>1051609</xdr:rowOff>
    </xdr:to>
    <xdr:graphicFrame macro="">
      <xdr:nvGraphicFramePr>
        <xdr:cNvPr id="57" name="Chart 56">
          <a:extLst>
            <a:ext uri="{FF2B5EF4-FFF2-40B4-BE49-F238E27FC236}">
              <a16:creationId xmlns:a16="http://schemas.microsoft.com/office/drawing/2014/main" id="{C6FC3940-3022-42B7-8E79-AE94A179F0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978477</xdr:colOff>
      <xdr:row>131</xdr:row>
      <xdr:rowOff>43294</xdr:rowOff>
    </xdr:from>
    <xdr:to>
      <xdr:col>11</xdr:col>
      <xdr:colOff>307506</xdr:colOff>
      <xdr:row>135</xdr:row>
      <xdr:rowOff>170113</xdr:rowOff>
    </xdr:to>
    <xdr:graphicFrame macro="">
      <xdr:nvGraphicFramePr>
        <xdr:cNvPr id="58" name="Chart 57">
          <a:extLst>
            <a:ext uri="{FF2B5EF4-FFF2-40B4-BE49-F238E27FC236}">
              <a16:creationId xmlns:a16="http://schemas.microsoft.com/office/drawing/2014/main" id="{2367327B-DC38-4864-9705-6F3A31257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5</xdr:col>
      <xdr:colOff>978477</xdr:colOff>
      <xdr:row>131</xdr:row>
      <xdr:rowOff>43294</xdr:rowOff>
    </xdr:from>
    <xdr:to>
      <xdr:col>11</xdr:col>
      <xdr:colOff>307890</xdr:colOff>
      <xdr:row>135</xdr:row>
      <xdr:rowOff>168381</xdr:rowOff>
    </xdr:to>
    <xdr:graphicFrame macro="">
      <xdr:nvGraphicFramePr>
        <xdr:cNvPr id="59" name="Chart 58">
          <a:extLst>
            <a:ext uri="{FF2B5EF4-FFF2-40B4-BE49-F238E27FC236}">
              <a16:creationId xmlns:a16="http://schemas.microsoft.com/office/drawing/2014/main" id="{877D84EF-C525-47FA-AE6F-BE89B1F4A8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935181</xdr:colOff>
      <xdr:row>121</xdr:row>
      <xdr:rowOff>77932</xdr:rowOff>
    </xdr:from>
    <xdr:to>
      <xdr:col>11</xdr:col>
      <xdr:colOff>260747</xdr:colOff>
      <xdr:row>126</xdr:row>
      <xdr:rowOff>25507</xdr:rowOff>
    </xdr:to>
    <xdr:graphicFrame macro="">
      <xdr:nvGraphicFramePr>
        <xdr:cNvPr id="60" name="Chart 59">
          <a:extLst>
            <a:ext uri="{FF2B5EF4-FFF2-40B4-BE49-F238E27FC236}">
              <a16:creationId xmlns:a16="http://schemas.microsoft.com/office/drawing/2014/main" id="{0664DFD4-04C1-4F43-B2C2-E4D5D9D3AC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6</xdr:col>
      <xdr:colOff>0</xdr:colOff>
      <xdr:row>105</xdr:row>
      <xdr:rowOff>0</xdr:rowOff>
    </xdr:from>
    <xdr:to>
      <xdr:col>11</xdr:col>
      <xdr:colOff>390634</xdr:colOff>
      <xdr:row>109</xdr:row>
      <xdr:rowOff>138075</xdr:rowOff>
    </xdr:to>
    <xdr:graphicFrame macro="">
      <xdr:nvGraphicFramePr>
        <xdr:cNvPr id="61" name="Chart 60">
          <a:extLst>
            <a:ext uri="{FF2B5EF4-FFF2-40B4-BE49-F238E27FC236}">
              <a16:creationId xmlns:a16="http://schemas.microsoft.com/office/drawing/2014/main" id="{7D8255DE-ABD4-410D-B4AF-0585354F7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6</xdr:col>
      <xdr:colOff>1443</xdr:colOff>
      <xdr:row>112</xdr:row>
      <xdr:rowOff>1</xdr:rowOff>
    </xdr:from>
    <xdr:to>
      <xdr:col>11</xdr:col>
      <xdr:colOff>390634</xdr:colOff>
      <xdr:row>116</xdr:row>
      <xdr:rowOff>138076</xdr:rowOff>
    </xdr:to>
    <xdr:graphicFrame macro="">
      <xdr:nvGraphicFramePr>
        <xdr:cNvPr id="62" name="Chart 61">
          <a:extLst>
            <a:ext uri="{FF2B5EF4-FFF2-40B4-BE49-F238E27FC236}">
              <a16:creationId xmlns:a16="http://schemas.microsoft.com/office/drawing/2014/main" id="{FADB3B39-8273-4236-865F-9BC56C735D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6</xdr:col>
      <xdr:colOff>0</xdr:colOff>
      <xdr:row>112</xdr:row>
      <xdr:rowOff>1</xdr:rowOff>
    </xdr:from>
    <xdr:to>
      <xdr:col>11</xdr:col>
      <xdr:colOff>390634</xdr:colOff>
      <xdr:row>116</xdr:row>
      <xdr:rowOff>138076</xdr:rowOff>
    </xdr:to>
    <xdr:graphicFrame macro="">
      <xdr:nvGraphicFramePr>
        <xdr:cNvPr id="63" name="Chart 62">
          <a:extLst>
            <a:ext uri="{FF2B5EF4-FFF2-40B4-BE49-F238E27FC236}">
              <a16:creationId xmlns:a16="http://schemas.microsoft.com/office/drawing/2014/main" id="{810AFAC5-A27B-4320-8D95-12C18F694B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10</xdr:col>
      <xdr:colOff>95252</xdr:colOff>
      <xdr:row>0</xdr:row>
      <xdr:rowOff>47625</xdr:rowOff>
    </xdr:from>
    <xdr:to>
      <xdr:col>10</xdr:col>
      <xdr:colOff>604122</xdr:colOff>
      <xdr:row>1</xdr:row>
      <xdr:rowOff>127000</xdr:rowOff>
    </xdr:to>
    <xdr:pic>
      <xdr:nvPicPr>
        <xdr:cNvPr id="50" name="Picture 49">
          <a:extLst>
            <a:ext uri="{FF2B5EF4-FFF2-40B4-BE49-F238E27FC236}">
              <a16:creationId xmlns:a16="http://schemas.microsoft.com/office/drawing/2014/main" id="{0E0BEB49-D9C3-4D1B-B96C-EB1CFEA0FC99}"/>
            </a:ext>
          </a:extLst>
        </xdr:cNvPr>
        <xdr:cNvPicPr>
          <a:picLocks noChangeAspect="1"/>
        </xdr:cNvPicPr>
      </xdr:nvPicPr>
      <xdr:blipFill>
        <a:blip xmlns:r="http://schemas.openxmlformats.org/officeDocument/2006/relationships" r:embed="rId61" cstate="print">
          <a:duotone>
            <a:prstClr val="black"/>
            <a:schemeClr val="tx2">
              <a:tint val="45000"/>
              <a:satMod val="400000"/>
            </a:schemeClr>
          </a:duotone>
          <a:extLst>
            <a:ext uri="{28A0092B-C50C-407E-A947-70E740481C1C}">
              <a14:useLocalDpi xmlns:a14="http://schemas.microsoft.com/office/drawing/2010/main" val="0"/>
            </a:ext>
          </a:extLst>
        </a:blip>
        <a:stretch>
          <a:fillRect/>
        </a:stretch>
      </xdr:blipFill>
      <xdr:spPr>
        <a:xfrm>
          <a:off x="10572752" y="47625"/>
          <a:ext cx="508870" cy="515938"/>
        </a:xfrm>
        <a:prstGeom prst="rect">
          <a:avLst/>
        </a:prstGeom>
      </xdr:spPr>
    </xdr:pic>
    <xdr:clientData/>
  </xdr:twoCellAnchor>
  <xdr:twoCellAnchor>
    <xdr:from>
      <xdr:col>5</xdr:col>
      <xdr:colOff>800100</xdr:colOff>
      <xdr:row>49</xdr:row>
      <xdr:rowOff>219075</xdr:rowOff>
    </xdr:from>
    <xdr:to>
      <xdr:col>11</xdr:col>
      <xdr:colOff>129513</xdr:colOff>
      <xdr:row>54</xdr:row>
      <xdr:rowOff>157991</xdr:rowOff>
    </xdr:to>
    <xdr:graphicFrame macro="">
      <xdr:nvGraphicFramePr>
        <xdr:cNvPr id="64" name="Chart 63">
          <a:extLst>
            <a:ext uri="{FF2B5EF4-FFF2-40B4-BE49-F238E27FC236}">
              <a16:creationId xmlns:a16="http://schemas.microsoft.com/office/drawing/2014/main" id="{54920434-0DFF-4BC9-9429-845C15E57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5</xdr:col>
      <xdr:colOff>800100</xdr:colOff>
      <xdr:row>49</xdr:row>
      <xdr:rowOff>219075</xdr:rowOff>
    </xdr:from>
    <xdr:to>
      <xdr:col>11</xdr:col>
      <xdr:colOff>129129</xdr:colOff>
      <xdr:row>54</xdr:row>
      <xdr:rowOff>159723</xdr:rowOff>
    </xdr:to>
    <xdr:graphicFrame macro="">
      <xdr:nvGraphicFramePr>
        <xdr:cNvPr id="65" name="Chart 64">
          <a:extLst>
            <a:ext uri="{FF2B5EF4-FFF2-40B4-BE49-F238E27FC236}">
              <a16:creationId xmlns:a16="http://schemas.microsoft.com/office/drawing/2014/main" id="{EBB64FCF-500B-48FA-854D-B35627D82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5</xdr:col>
      <xdr:colOff>790575</xdr:colOff>
      <xdr:row>80</xdr:row>
      <xdr:rowOff>57150</xdr:rowOff>
    </xdr:from>
    <xdr:to>
      <xdr:col>11</xdr:col>
      <xdr:colOff>119988</xdr:colOff>
      <xdr:row>80</xdr:row>
      <xdr:rowOff>996191</xdr:rowOff>
    </xdr:to>
    <xdr:graphicFrame macro="">
      <xdr:nvGraphicFramePr>
        <xdr:cNvPr id="66" name="Chart 65">
          <a:extLst>
            <a:ext uri="{FF2B5EF4-FFF2-40B4-BE49-F238E27FC236}">
              <a16:creationId xmlns:a16="http://schemas.microsoft.com/office/drawing/2014/main" id="{765AB79C-BFDF-4561-AC83-A32ECC1411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5</xdr:col>
      <xdr:colOff>790575</xdr:colOff>
      <xdr:row>84</xdr:row>
      <xdr:rowOff>57150</xdr:rowOff>
    </xdr:from>
    <xdr:to>
      <xdr:col>11</xdr:col>
      <xdr:colOff>119988</xdr:colOff>
      <xdr:row>89</xdr:row>
      <xdr:rowOff>43691</xdr:rowOff>
    </xdr:to>
    <xdr:graphicFrame macro="">
      <xdr:nvGraphicFramePr>
        <xdr:cNvPr id="67" name="Chart 66">
          <a:extLst>
            <a:ext uri="{FF2B5EF4-FFF2-40B4-BE49-F238E27FC236}">
              <a16:creationId xmlns:a16="http://schemas.microsoft.com/office/drawing/2014/main" id="{FBA41A0D-FE45-4128-83AC-74C99D929B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5</xdr:col>
      <xdr:colOff>790575</xdr:colOff>
      <xdr:row>80</xdr:row>
      <xdr:rowOff>57150</xdr:rowOff>
    </xdr:from>
    <xdr:to>
      <xdr:col>11</xdr:col>
      <xdr:colOff>119604</xdr:colOff>
      <xdr:row>80</xdr:row>
      <xdr:rowOff>997923</xdr:rowOff>
    </xdr:to>
    <xdr:graphicFrame macro="">
      <xdr:nvGraphicFramePr>
        <xdr:cNvPr id="68" name="Chart 67">
          <a:extLst>
            <a:ext uri="{FF2B5EF4-FFF2-40B4-BE49-F238E27FC236}">
              <a16:creationId xmlns:a16="http://schemas.microsoft.com/office/drawing/2014/main" id="{C2E8EE30-252A-4345-905C-9CA92E1733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5</xdr:col>
      <xdr:colOff>790575</xdr:colOff>
      <xdr:row>84</xdr:row>
      <xdr:rowOff>57150</xdr:rowOff>
    </xdr:from>
    <xdr:to>
      <xdr:col>11</xdr:col>
      <xdr:colOff>119604</xdr:colOff>
      <xdr:row>89</xdr:row>
      <xdr:rowOff>45423</xdr:rowOff>
    </xdr:to>
    <xdr:graphicFrame macro="">
      <xdr:nvGraphicFramePr>
        <xdr:cNvPr id="69" name="Chart 68">
          <a:extLst>
            <a:ext uri="{FF2B5EF4-FFF2-40B4-BE49-F238E27FC236}">
              <a16:creationId xmlns:a16="http://schemas.microsoft.com/office/drawing/2014/main" id="{A08022FA-AE56-453D-B90D-2F095AFDD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6</xdr:col>
      <xdr:colOff>0</xdr:colOff>
      <xdr:row>105</xdr:row>
      <xdr:rowOff>0</xdr:rowOff>
    </xdr:from>
    <xdr:to>
      <xdr:col>11</xdr:col>
      <xdr:colOff>389191</xdr:colOff>
      <xdr:row>109</xdr:row>
      <xdr:rowOff>138075</xdr:rowOff>
    </xdr:to>
    <xdr:graphicFrame macro="">
      <xdr:nvGraphicFramePr>
        <xdr:cNvPr id="72" name="Chart 71">
          <a:extLst>
            <a:ext uri="{FF2B5EF4-FFF2-40B4-BE49-F238E27FC236}">
              <a16:creationId xmlns:a16="http://schemas.microsoft.com/office/drawing/2014/main" id="{97CFBF45-39D5-430E-AE32-AC521D365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809625</xdr:colOff>
      <xdr:row>36</xdr:row>
      <xdr:rowOff>9525</xdr:rowOff>
    </xdr:from>
    <xdr:to>
      <xdr:col>11</xdr:col>
      <xdr:colOff>136922</xdr:colOff>
      <xdr:row>36</xdr:row>
      <xdr:rowOff>948566</xdr:rowOff>
    </xdr:to>
    <xdr:graphicFrame macro="">
      <xdr:nvGraphicFramePr>
        <xdr:cNvPr id="6" name="Chart 5">
          <a:extLst>
            <a:ext uri="{FF2B5EF4-FFF2-40B4-BE49-F238E27FC236}">
              <a16:creationId xmlns:a16="http://schemas.microsoft.com/office/drawing/2014/main" id="{BDCB2B3A-286D-4D80-AE8A-704FEECD14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295036</xdr:colOff>
      <xdr:row>31</xdr:row>
      <xdr:rowOff>113557</xdr:rowOff>
    </xdr:from>
    <xdr:to>
      <xdr:col>24</xdr:col>
      <xdr:colOff>531545</xdr:colOff>
      <xdr:row>40</xdr:row>
      <xdr:rowOff>457041</xdr:rowOff>
    </xdr:to>
    <xdr:sp macro="" textlink="">
      <xdr:nvSpPr>
        <xdr:cNvPr id="7" name="Arrow: Down 3">
          <a:extLst>
            <a:ext uri="{FF2B5EF4-FFF2-40B4-BE49-F238E27FC236}">
              <a16:creationId xmlns:a16="http://schemas.microsoft.com/office/drawing/2014/main" id="{CABAF0FE-D627-4C93-B3B7-D627599D264E}"/>
            </a:ext>
          </a:extLst>
        </xdr:cNvPr>
        <xdr:cNvSpPr/>
      </xdr:nvSpPr>
      <xdr:spPr>
        <a:xfrm>
          <a:off x="19249786" y="8192489"/>
          <a:ext cx="236509" cy="3902370"/>
        </a:xfrm>
        <a:custGeom>
          <a:avLst/>
          <a:gdLst>
            <a:gd name="connsiteX0" fmla="*/ 0 w 540317"/>
            <a:gd name="connsiteY0" fmla="*/ 2265873 h 2536031"/>
            <a:gd name="connsiteX1" fmla="*/ 135079 w 540317"/>
            <a:gd name="connsiteY1" fmla="*/ 2265873 h 2536031"/>
            <a:gd name="connsiteX2" fmla="*/ 135079 w 540317"/>
            <a:gd name="connsiteY2" fmla="*/ 0 h 2536031"/>
            <a:gd name="connsiteX3" fmla="*/ 405238 w 540317"/>
            <a:gd name="connsiteY3" fmla="*/ 0 h 2536031"/>
            <a:gd name="connsiteX4" fmla="*/ 405238 w 540317"/>
            <a:gd name="connsiteY4" fmla="*/ 2265873 h 2536031"/>
            <a:gd name="connsiteX5" fmla="*/ 540317 w 540317"/>
            <a:gd name="connsiteY5" fmla="*/ 2265873 h 2536031"/>
            <a:gd name="connsiteX6" fmla="*/ 270159 w 540317"/>
            <a:gd name="connsiteY6" fmla="*/ 2536031 h 2536031"/>
            <a:gd name="connsiteX7" fmla="*/ 0 w 540317"/>
            <a:gd name="connsiteY7" fmla="*/ 2265873 h 2536031"/>
            <a:gd name="connsiteX0" fmla="*/ 135080 w 405238"/>
            <a:gd name="connsiteY0" fmla="*/ 2536031 h 2536031"/>
            <a:gd name="connsiteX1" fmla="*/ 0 w 405238"/>
            <a:gd name="connsiteY1" fmla="*/ 2265873 h 2536031"/>
            <a:gd name="connsiteX2" fmla="*/ 0 w 405238"/>
            <a:gd name="connsiteY2" fmla="*/ 0 h 2536031"/>
            <a:gd name="connsiteX3" fmla="*/ 270159 w 405238"/>
            <a:gd name="connsiteY3" fmla="*/ 0 h 2536031"/>
            <a:gd name="connsiteX4" fmla="*/ 270159 w 405238"/>
            <a:gd name="connsiteY4" fmla="*/ 2265873 h 2536031"/>
            <a:gd name="connsiteX5" fmla="*/ 405238 w 405238"/>
            <a:gd name="connsiteY5" fmla="*/ 2265873 h 2536031"/>
            <a:gd name="connsiteX6" fmla="*/ 135080 w 405238"/>
            <a:gd name="connsiteY6" fmla="*/ 2536031 h 2536031"/>
            <a:gd name="connsiteX0" fmla="*/ 135080 w 270159"/>
            <a:gd name="connsiteY0" fmla="*/ 2536031 h 2536031"/>
            <a:gd name="connsiteX1" fmla="*/ 0 w 270159"/>
            <a:gd name="connsiteY1" fmla="*/ 2265873 h 2536031"/>
            <a:gd name="connsiteX2" fmla="*/ 0 w 270159"/>
            <a:gd name="connsiteY2" fmla="*/ 0 h 2536031"/>
            <a:gd name="connsiteX3" fmla="*/ 270159 w 270159"/>
            <a:gd name="connsiteY3" fmla="*/ 0 h 2536031"/>
            <a:gd name="connsiteX4" fmla="*/ 270159 w 270159"/>
            <a:gd name="connsiteY4" fmla="*/ 2265873 h 2536031"/>
            <a:gd name="connsiteX5" fmla="*/ 135080 w 270159"/>
            <a:gd name="connsiteY5" fmla="*/ 2536031 h 25360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70159" h="2536031">
              <a:moveTo>
                <a:pt x="135080" y="2536031"/>
              </a:moveTo>
              <a:lnTo>
                <a:pt x="0" y="2265873"/>
              </a:lnTo>
              <a:lnTo>
                <a:pt x="0" y="0"/>
              </a:lnTo>
              <a:lnTo>
                <a:pt x="270159" y="0"/>
              </a:lnTo>
              <a:lnTo>
                <a:pt x="270159" y="2265873"/>
              </a:lnTo>
              <a:lnTo>
                <a:pt x="135080" y="2536031"/>
              </a:lnTo>
              <a:close/>
            </a:path>
          </a:pathLst>
        </a:custGeom>
        <a:solidFill>
          <a:srgbClr val="0099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809625</xdr:colOff>
      <xdr:row>37</xdr:row>
      <xdr:rowOff>142876</xdr:rowOff>
    </xdr:from>
    <xdr:to>
      <xdr:col>11</xdr:col>
      <xdr:colOff>136922</xdr:colOff>
      <xdr:row>38</xdr:row>
      <xdr:rowOff>853317</xdr:rowOff>
    </xdr:to>
    <xdr:graphicFrame macro="">
      <xdr:nvGraphicFramePr>
        <xdr:cNvPr id="8" name="Chart 7">
          <a:extLst>
            <a:ext uri="{FF2B5EF4-FFF2-40B4-BE49-F238E27FC236}">
              <a16:creationId xmlns:a16="http://schemas.microsoft.com/office/drawing/2014/main" id="{13E5F23D-9158-4E36-BD33-0EAB96676B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809625</xdr:colOff>
      <xdr:row>40</xdr:row>
      <xdr:rowOff>9526</xdr:rowOff>
    </xdr:from>
    <xdr:to>
      <xdr:col>11</xdr:col>
      <xdr:colOff>136922</xdr:colOff>
      <xdr:row>40</xdr:row>
      <xdr:rowOff>948567</xdr:rowOff>
    </xdr:to>
    <xdr:graphicFrame macro="">
      <xdr:nvGraphicFramePr>
        <xdr:cNvPr id="9" name="Chart 8">
          <a:extLst>
            <a:ext uri="{FF2B5EF4-FFF2-40B4-BE49-F238E27FC236}">
              <a16:creationId xmlns:a16="http://schemas.microsoft.com/office/drawing/2014/main" id="{900DC7B9-3546-45A1-AA97-1432A1A88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809625</xdr:colOff>
      <xdr:row>42</xdr:row>
      <xdr:rowOff>9526</xdr:rowOff>
    </xdr:from>
    <xdr:to>
      <xdr:col>11</xdr:col>
      <xdr:colOff>136922</xdr:colOff>
      <xdr:row>42</xdr:row>
      <xdr:rowOff>948567</xdr:rowOff>
    </xdr:to>
    <xdr:graphicFrame macro="">
      <xdr:nvGraphicFramePr>
        <xdr:cNvPr id="10" name="Chart 9">
          <a:extLst>
            <a:ext uri="{FF2B5EF4-FFF2-40B4-BE49-F238E27FC236}">
              <a16:creationId xmlns:a16="http://schemas.microsoft.com/office/drawing/2014/main" id="{BCB8C02A-A6DC-4631-A2C8-961A1CA38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1046018</xdr:colOff>
      <xdr:row>7</xdr:row>
      <xdr:rowOff>14721</xdr:rowOff>
    </xdr:from>
    <xdr:to>
      <xdr:col>11</xdr:col>
      <xdr:colOff>371584</xdr:colOff>
      <xdr:row>11</xdr:row>
      <xdr:rowOff>152796</xdr:rowOff>
    </xdr:to>
    <xdr:graphicFrame macro="">
      <xdr:nvGraphicFramePr>
        <xdr:cNvPr id="19" name="Chart 18">
          <a:extLst>
            <a:ext uri="{FF2B5EF4-FFF2-40B4-BE49-F238E27FC236}">
              <a16:creationId xmlns:a16="http://schemas.microsoft.com/office/drawing/2014/main" id="{2FE089C2-DDA7-4035-8D4E-3B02350E2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805295</xdr:colOff>
      <xdr:row>37</xdr:row>
      <xdr:rowOff>142009</xdr:rowOff>
    </xdr:from>
    <xdr:to>
      <xdr:col>11</xdr:col>
      <xdr:colOff>134708</xdr:colOff>
      <xdr:row>38</xdr:row>
      <xdr:rowOff>852450</xdr:rowOff>
    </xdr:to>
    <xdr:graphicFrame macro="">
      <xdr:nvGraphicFramePr>
        <xdr:cNvPr id="31" name="Chart 30">
          <a:extLst>
            <a:ext uri="{FF2B5EF4-FFF2-40B4-BE49-F238E27FC236}">
              <a16:creationId xmlns:a16="http://schemas.microsoft.com/office/drawing/2014/main" id="{CF186061-E77A-4659-812E-D1CEF7B14C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805296</xdr:colOff>
      <xdr:row>37</xdr:row>
      <xdr:rowOff>142009</xdr:rowOff>
    </xdr:from>
    <xdr:to>
      <xdr:col>11</xdr:col>
      <xdr:colOff>134325</xdr:colOff>
      <xdr:row>38</xdr:row>
      <xdr:rowOff>854182</xdr:rowOff>
    </xdr:to>
    <xdr:graphicFrame macro="">
      <xdr:nvGraphicFramePr>
        <xdr:cNvPr id="42" name="Chart 41">
          <a:extLst>
            <a:ext uri="{FF2B5EF4-FFF2-40B4-BE49-F238E27FC236}">
              <a16:creationId xmlns:a16="http://schemas.microsoft.com/office/drawing/2014/main" id="{E714F73A-BD3B-417D-9E0D-5E76444D7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1046018</xdr:colOff>
      <xdr:row>15</xdr:row>
      <xdr:rowOff>0</xdr:rowOff>
    </xdr:from>
    <xdr:to>
      <xdr:col>11</xdr:col>
      <xdr:colOff>371584</xdr:colOff>
      <xdr:row>18</xdr:row>
      <xdr:rowOff>172712</xdr:rowOff>
    </xdr:to>
    <xdr:graphicFrame macro="">
      <xdr:nvGraphicFramePr>
        <xdr:cNvPr id="62" name="Chart 61">
          <a:extLst>
            <a:ext uri="{FF2B5EF4-FFF2-40B4-BE49-F238E27FC236}">
              <a16:creationId xmlns:a16="http://schemas.microsoft.com/office/drawing/2014/main" id="{6600BF67-63E3-4550-A203-1DDDACC04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1046018</xdr:colOff>
      <xdr:row>23</xdr:row>
      <xdr:rowOff>0</xdr:rowOff>
    </xdr:from>
    <xdr:to>
      <xdr:col>11</xdr:col>
      <xdr:colOff>371584</xdr:colOff>
      <xdr:row>26</xdr:row>
      <xdr:rowOff>224666</xdr:rowOff>
    </xdr:to>
    <xdr:graphicFrame macro="">
      <xdr:nvGraphicFramePr>
        <xdr:cNvPr id="63" name="Chart 62">
          <a:extLst>
            <a:ext uri="{FF2B5EF4-FFF2-40B4-BE49-F238E27FC236}">
              <a16:creationId xmlns:a16="http://schemas.microsoft.com/office/drawing/2014/main" id="{F650D340-2BE2-4483-AD16-68C745206D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10</xdr:col>
      <xdr:colOff>95251</xdr:colOff>
      <xdr:row>0</xdr:row>
      <xdr:rowOff>63504</xdr:rowOff>
    </xdr:from>
    <xdr:to>
      <xdr:col>10</xdr:col>
      <xdr:colOff>604121</xdr:colOff>
      <xdr:row>1</xdr:row>
      <xdr:rowOff>142879</xdr:rowOff>
    </xdr:to>
    <xdr:pic>
      <xdr:nvPicPr>
        <xdr:cNvPr id="12" name="Picture 11">
          <a:extLst>
            <a:ext uri="{FF2B5EF4-FFF2-40B4-BE49-F238E27FC236}">
              <a16:creationId xmlns:a16="http://schemas.microsoft.com/office/drawing/2014/main" id="{56DCA899-81C2-455B-99AD-C5EBDC3683F5}"/>
            </a:ext>
          </a:extLst>
        </xdr:cNvPr>
        <xdr:cNvPicPr>
          <a:picLocks noChangeAspect="1"/>
        </xdr:cNvPicPr>
      </xdr:nvPicPr>
      <xdr:blipFill>
        <a:blip xmlns:r="http://schemas.openxmlformats.org/officeDocument/2006/relationships" r:embed="rId10" cstate="print">
          <a:duotone>
            <a:prstClr val="black"/>
            <a:schemeClr val="tx2">
              <a:tint val="45000"/>
              <a:satMod val="400000"/>
            </a:schemeClr>
          </a:duotone>
          <a:extLst>
            <a:ext uri="{28A0092B-C50C-407E-A947-70E740481C1C}">
              <a14:useLocalDpi xmlns:a14="http://schemas.microsoft.com/office/drawing/2010/main" val="0"/>
            </a:ext>
          </a:extLst>
        </a:blip>
        <a:stretch>
          <a:fillRect/>
        </a:stretch>
      </xdr:blipFill>
      <xdr:spPr>
        <a:xfrm>
          <a:off x="10572751" y="63504"/>
          <a:ext cx="508870" cy="5159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khcollaborative.org/wp-content/uploads/2020/02/KHC-Opioids-and-the-Workplace-Toolkit-Version-1.2.pdf" TargetMode="External"/><Relationship Id="rId2" Type="http://schemas.openxmlformats.org/officeDocument/2006/relationships/hyperlink" Target="https://support.office.com/en-us/article/lock-or-unlock-specific-areas-of-a-protected-worksheet-75481b72-db8a-4267-8c43-042a5f2cd93a" TargetMode="External"/><Relationship Id="rId1" Type="http://schemas.openxmlformats.org/officeDocument/2006/relationships/hyperlink" Target="https://www.khcollaborative.org/wp-content/uploads/2020/02/KHC-Opioids-and-the-Workplace-Toolkit-Version-1.2.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khcollaborative.org/wp-content/uploads/2020/02/KHC-Opioids-and-the-Workplace-Toolkit-Version-1.2.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CB66A-1633-413B-AC49-D5A5FF4B2869}">
  <dimension ref="A1:S48"/>
  <sheetViews>
    <sheetView tabSelected="1" zoomScale="120" zoomScaleNormal="120" workbookViewId="0">
      <selection activeCell="T1" sqref="T1"/>
    </sheetView>
  </sheetViews>
  <sheetFormatPr defaultRowHeight="15" x14ac:dyDescent="0.25"/>
  <cols>
    <col min="1" max="1" width="1" customWidth="1"/>
    <col min="19" max="19" width="1" style="1" customWidth="1"/>
  </cols>
  <sheetData>
    <row r="1" spans="1:18" ht="28.5" x14ac:dyDescent="0.45">
      <c r="A1" s="1"/>
      <c r="B1" s="48" t="s">
        <v>65</v>
      </c>
      <c r="C1" s="48"/>
      <c r="D1" s="48"/>
      <c r="E1" s="48"/>
      <c r="F1" s="48"/>
      <c r="G1" s="48"/>
      <c r="H1" s="48"/>
      <c r="I1" s="48"/>
      <c r="J1" s="48"/>
      <c r="K1" s="48"/>
      <c r="L1" s="48"/>
      <c r="M1" s="48"/>
      <c r="N1" s="48"/>
      <c r="O1" s="48"/>
      <c r="P1" s="48"/>
      <c r="Q1" s="48"/>
      <c r="R1" s="48"/>
    </row>
    <row r="2" spans="1:18" ht="23.25" x14ac:dyDescent="0.35">
      <c r="A2" s="1"/>
      <c r="B2" s="49" t="s">
        <v>66</v>
      </c>
      <c r="C2" s="49"/>
      <c r="D2" s="49"/>
      <c r="E2" s="49"/>
      <c r="F2" s="49"/>
      <c r="G2" s="49"/>
      <c r="H2" s="49"/>
      <c r="I2" s="49"/>
      <c r="J2" s="49"/>
      <c r="K2" s="49"/>
      <c r="L2" s="49"/>
      <c r="M2" s="49"/>
      <c r="N2" s="49"/>
      <c r="O2" s="49"/>
      <c r="P2" s="49"/>
      <c r="Q2" s="49"/>
      <c r="R2" s="49"/>
    </row>
    <row r="3" spans="1:18" ht="43.5" customHeight="1" x14ac:dyDescent="0.25">
      <c r="A3" s="1"/>
      <c r="B3" s="1"/>
      <c r="C3" s="1"/>
      <c r="D3" s="1"/>
      <c r="E3" s="1"/>
      <c r="F3" s="1"/>
      <c r="G3" s="1"/>
      <c r="H3" s="1"/>
      <c r="I3" s="1"/>
      <c r="J3" s="1"/>
      <c r="K3" s="1"/>
      <c r="L3" s="1"/>
      <c r="M3" s="1"/>
      <c r="N3" s="1"/>
      <c r="O3" s="1"/>
      <c r="P3" s="1"/>
      <c r="Q3" s="1"/>
      <c r="R3" s="1"/>
    </row>
    <row r="4" spans="1:18" x14ac:dyDescent="0.25">
      <c r="A4" s="1"/>
      <c r="B4" s="54"/>
      <c r="C4" s="54"/>
      <c r="D4" s="54"/>
      <c r="E4" s="54"/>
      <c r="F4" s="54"/>
      <c r="G4" s="54"/>
      <c r="H4" s="54"/>
      <c r="I4" s="54"/>
      <c r="J4" s="54"/>
      <c r="K4" s="54"/>
      <c r="L4" s="54"/>
      <c r="M4" s="54"/>
      <c r="N4" s="54"/>
      <c r="O4" s="54"/>
      <c r="P4" s="54"/>
      <c r="Q4" s="54"/>
      <c r="R4" s="54"/>
    </row>
    <row r="5" spans="1:18" x14ac:dyDescent="0.25">
      <c r="A5" s="1"/>
      <c r="B5" s="1"/>
      <c r="C5" s="1"/>
      <c r="D5" s="1"/>
      <c r="E5" s="1"/>
      <c r="F5" s="1"/>
      <c r="G5" s="1"/>
      <c r="H5" s="1"/>
      <c r="I5" s="1"/>
      <c r="J5" s="1"/>
      <c r="K5" s="1"/>
      <c r="L5" s="1"/>
      <c r="M5" s="1"/>
      <c r="N5" s="1"/>
      <c r="O5" s="1"/>
      <c r="P5" s="1"/>
      <c r="Q5" s="1"/>
      <c r="R5" s="1"/>
    </row>
    <row r="6" spans="1:18" ht="58.5" customHeight="1" x14ac:dyDescent="0.25">
      <c r="A6" s="1"/>
      <c r="B6" s="50" t="s">
        <v>68</v>
      </c>
      <c r="C6" s="50"/>
      <c r="D6" s="50"/>
      <c r="E6" s="50"/>
      <c r="F6" s="50"/>
      <c r="G6" s="50"/>
      <c r="H6" s="50"/>
      <c r="I6" s="50"/>
      <c r="J6" s="50"/>
      <c r="K6" s="50"/>
      <c r="L6" s="50"/>
      <c r="M6" s="50"/>
      <c r="N6" s="50"/>
      <c r="O6" s="50"/>
      <c r="P6" s="50"/>
      <c r="Q6" s="50"/>
      <c r="R6" s="50"/>
    </row>
    <row r="7" spans="1:18" x14ac:dyDescent="0.25">
      <c r="A7" s="1"/>
      <c r="B7" s="1"/>
      <c r="C7" s="1"/>
      <c r="D7" s="1"/>
      <c r="E7" s="1"/>
      <c r="F7" s="1"/>
      <c r="G7" s="1"/>
      <c r="H7" s="1"/>
      <c r="I7" s="1"/>
      <c r="J7" s="1"/>
      <c r="K7" s="1"/>
      <c r="L7" s="1"/>
      <c r="M7" s="1"/>
      <c r="N7" s="1"/>
      <c r="O7" s="1"/>
      <c r="P7" s="1"/>
      <c r="Q7" s="1"/>
      <c r="R7" s="1"/>
    </row>
    <row r="8" spans="1:18" x14ac:dyDescent="0.25">
      <c r="A8" s="1"/>
      <c r="B8" s="53" t="s">
        <v>67</v>
      </c>
      <c r="C8" s="53"/>
      <c r="D8" s="53"/>
      <c r="E8" s="53"/>
      <c r="F8" s="53"/>
      <c r="G8" s="53"/>
      <c r="H8" s="53"/>
      <c r="I8" s="53"/>
      <c r="J8" s="53"/>
      <c r="K8" s="53"/>
      <c r="L8" s="53"/>
      <c r="M8" s="53"/>
      <c r="N8" s="53"/>
      <c r="O8" s="53"/>
      <c r="P8" s="53"/>
      <c r="Q8" s="53"/>
      <c r="R8" s="53"/>
    </row>
    <row r="9" spans="1:18" x14ac:dyDescent="0.25">
      <c r="A9" s="1"/>
      <c r="B9" s="53" t="s">
        <v>83</v>
      </c>
      <c r="C9" s="53"/>
      <c r="D9" s="53"/>
      <c r="E9" s="53"/>
      <c r="F9" s="53"/>
      <c r="G9" s="53"/>
      <c r="H9" s="53"/>
      <c r="I9" s="53"/>
      <c r="J9" s="53"/>
      <c r="K9" s="53"/>
      <c r="L9" s="53"/>
      <c r="M9" s="53"/>
      <c r="N9" s="53"/>
      <c r="O9" s="53"/>
      <c r="P9" s="53"/>
      <c r="Q9" s="53"/>
      <c r="R9" s="53"/>
    </row>
    <row r="10" spans="1:18" x14ac:dyDescent="0.25">
      <c r="A10" s="1"/>
      <c r="B10" s="53" t="s">
        <v>82</v>
      </c>
      <c r="C10" s="53"/>
      <c r="D10" s="53"/>
      <c r="E10" s="53"/>
      <c r="F10" s="53"/>
      <c r="G10" s="53"/>
      <c r="H10" s="53"/>
      <c r="I10" s="53"/>
      <c r="J10" s="53"/>
      <c r="K10" s="53"/>
      <c r="L10" s="53"/>
      <c r="M10" s="53"/>
      <c r="N10" s="53"/>
      <c r="O10" s="53"/>
      <c r="P10" s="53"/>
      <c r="Q10" s="53"/>
      <c r="R10" s="53"/>
    </row>
    <row r="11" spans="1:18" ht="10.5" customHeight="1" x14ac:dyDescent="0.25">
      <c r="A11" s="1"/>
      <c r="B11" s="40"/>
      <c r="C11" s="40"/>
      <c r="D11" s="40"/>
      <c r="E11" s="40"/>
      <c r="F11" s="40"/>
      <c r="G11" s="40"/>
      <c r="H11" s="40"/>
      <c r="I11" s="40"/>
      <c r="J11" s="40"/>
      <c r="K11" s="40"/>
      <c r="L11" s="40"/>
      <c r="M11" s="40"/>
      <c r="N11" s="40"/>
      <c r="O11" s="40"/>
      <c r="P11" s="40"/>
      <c r="Q11" s="40"/>
      <c r="R11" s="40"/>
    </row>
    <row r="12" spans="1:18" ht="23.25" x14ac:dyDescent="0.35">
      <c r="A12" s="1"/>
      <c r="B12" s="37" t="s">
        <v>78</v>
      </c>
      <c r="C12" s="1"/>
      <c r="D12" s="1"/>
      <c r="E12" s="1"/>
      <c r="F12" s="1"/>
      <c r="G12" s="1"/>
      <c r="H12" s="1"/>
      <c r="I12" s="1"/>
      <c r="J12" s="1"/>
      <c r="K12" s="1"/>
      <c r="L12" s="1"/>
      <c r="M12" s="1"/>
      <c r="N12" s="1"/>
      <c r="O12" s="1"/>
      <c r="P12" s="1"/>
      <c r="Q12" s="1"/>
      <c r="R12" s="1"/>
    </row>
    <row r="13" spans="1:18" x14ac:dyDescent="0.25">
      <c r="A13" s="1"/>
      <c r="B13" s="40"/>
      <c r="C13" s="40"/>
      <c r="D13" s="40"/>
      <c r="E13" s="40"/>
      <c r="F13" s="40"/>
      <c r="G13" s="40"/>
      <c r="H13" s="40"/>
      <c r="I13" s="40"/>
      <c r="J13" s="40"/>
      <c r="K13" s="40"/>
      <c r="L13" s="40"/>
      <c r="M13" s="40"/>
      <c r="N13" s="40"/>
      <c r="O13" s="40"/>
      <c r="P13" s="40"/>
      <c r="Q13" s="40"/>
      <c r="R13" s="40"/>
    </row>
    <row r="14" spans="1:18" x14ac:dyDescent="0.25">
      <c r="A14" s="1"/>
      <c r="B14" s="55" t="s">
        <v>79</v>
      </c>
      <c r="C14" s="55"/>
      <c r="D14" s="55"/>
      <c r="E14" s="55"/>
      <c r="F14" s="55"/>
      <c r="G14" s="55"/>
      <c r="H14" s="55"/>
      <c r="I14" s="55"/>
      <c r="J14" s="55"/>
      <c r="K14" s="55"/>
      <c r="L14" s="55"/>
      <c r="M14" s="55"/>
      <c r="N14" s="55"/>
      <c r="O14" s="55"/>
      <c r="P14" s="55"/>
      <c r="Q14" s="55"/>
      <c r="R14" s="55"/>
    </row>
    <row r="15" spans="1:18" ht="51.75" customHeight="1" x14ac:dyDescent="0.25">
      <c r="A15" s="1"/>
      <c r="B15" s="57" t="s">
        <v>81</v>
      </c>
      <c r="C15" s="57"/>
      <c r="D15" s="57"/>
      <c r="E15" s="57"/>
      <c r="F15" s="57"/>
      <c r="G15" s="57"/>
      <c r="H15" s="57"/>
      <c r="I15" s="57"/>
      <c r="J15" s="57"/>
      <c r="K15" s="57"/>
      <c r="L15" s="57"/>
      <c r="M15" s="57"/>
      <c r="N15" s="57"/>
      <c r="O15" s="57"/>
      <c r="P15" s="57"/>
      <c r="Q15" s="57"/>
      <c r="R15" s="57"/>
    </row>
    <row r="16" spans="1:18" ht="23.25" x14ac:dyDescent="0.35">
      <c r="A16" s="1"/>
      <c r="B16" s="37" t="s">
        <v>69</v>
      </c>
      <c r="C16" s="1"/>
      <c r="D16" s="1"/>
      <c r="E16" s="1"/>
      <c r="F16" s="1"/>
      <c r="G16" s="1"/>
      <c r="H16" s="1"/>
      <c r="I16" s="1"/>
      <c r="J16" s="1"/>
      <c r="K16" s="1"/>
      <c r="L16" s="1"/>
      <c r="M16" s="1"/>
      <c r="N16" s="1"/>
      <c r="O16" s="1"/>
      <c r="P16" s="1"/>
      <c r="Q16" s="1"/>
      <c r="R16" s="1"/>
    </row>
    <row r="17" spans="1:18" x14ac:dyDescent="0.25">
      <c r="A17" s="1"/>
      <c r="B17" s="1"/>
      <c r="C17" s="1"/>
      <c r="D17" s="1"/>
      <c r="E17" s="1"/>
      <c r="F17" s="1"/>
      <c r="G17" s="1"/>
      <c r="H17" s="1"/>
      <c r="I17" s="1"/>
      <c r="J17" s="1"/>
      <c r="K17" s="1"/>
      <c r="L17" s="1"/>
      <c r="M17" s="1"/>
      <c r="N17" s="1"/>
      <c r="O17" s="1"/>
      <c r="P17" s="1"/>
      <c r="Q17" s="1"/>
      <c r="R17" s="1"/>
    </row>
    <row r="18" spans="1:18" ht="36" customHeight="1" x14ac:dyDescent="0.25">
      <c r="A18" s="1"/>
      <c r="B18" s="55" t="s">
        <v>84</v>
      </c>
      <c r="C18" s="55"/>
      <c r="D18" s="55"/>
      <c r="E18" s="55"/>
      <c r="F18" s="55"/>
      <c r="G18" s="55"/>
      <c r="H18" s="55"/>
      <c r="I18" s="55"/>
      <c r="J18" s="55"/>
      <c r="K18" s="55"/>
      <c r="L18" s="55"/>
      <c r="M18" s="55"/>
      <c r="N18" s="55"/>
      <c r="O18" s="55"/>
      <c r="P18" s="55"/>
      <c r="Q18" s="55"/>
      <c r="R18" s="55"/>
    </row>
    <row r="19" spans="1:18" x14ac:dyDescent="0.25">
      <c r="A19" s="1"/>
      <c r="B19" s="1"/>
      <c r="C19" s="1"/>
      <c r="D19" s="1"/>
      <c r="E19" s="1"/>
      <c r="F19" s="1"/>
      <c r="G19" s="1"/>
      <c r="H19" s="1"/>
      <c r="I19" s="1"/>
      <c r="J19" s="1"/>
      <c r="K19" s="1"/>
      <c r="L19" s="1"/>
      <c r="M19" s="1"/>
      <c r="N19" s="1"/>
      <c r="O19" s="1"/>
      <c r="P19" s="1"/>
      <c r="Q19" s="1"/>
      <c r="R19" s="1"/>
    </row>
    <row r="20" spans="1:18" x14ac:dyDescent="0.25">
      <c r="A20" s="1"/>
      <c r="B20" s="1"/>
      <c r="C20" s="1"/>
      <c r="D20" s="1"/>
      <c r="E20" s="1"/>
      <c r="F20" s="1"/>
      <c r="G20" s="1"/>
      <c r="H20" s="1"/>
      <c r="I20" s="1"/>
      <c r="J20" s="1"/>
      <c r="K20" s="1"/>
      <c r="L20" s="1"/>
      <c r="M20" s="1"/>
      <c r="N20" s="1"/>
      <c r="O20" s="1"/>
      <c r="P20" s="1"/>
      <c r="Q20" s="1"/>
      <c r="R20" s="1"/>
    </row>
    <row r="21" spans="1:18" x14ac:dyDescent="0.25">
      <c r="A21" s="1"/>
      <c r="B21" s="1"/>
      <c r="C21" s="1"/>
      <c r="D21" s="1"/>
      <c r="E21" s="1"/>
      <c r="F21" s="1"/>
      <c r="G21" s="1"/>
      <c r="H21" s="1"/>
      <c r="I21" s="1"/>
      <c r="J21" s="1"/>
      <c r="K21" s="1"/>
      <c r="L21" s="1"/>
      <c r="M21" s="1"/>
      <c r="N21" s="1"/>
      <c r="O21" s="1"/>
      <c r="P21" s="1"/>
      <c r="Q21" s="1"/>
      <c r="R21" s="1"/>
    </row>
    <row r="22" spans="1:18" x14ac:dyDescent="0.25">
      <c r="A22" s="1"/>
      <c r="B22" s="1"/>
      <c r="C22" s="1"/>
      <c r="D22" s="1"/>
      <c r="E22" s="1"/>
      <c r="F22" s="1"/>
      <c r="G22" s="1"/>
      <c r="H22" s="1"/>
      <c r="I22" s="1"/>
      <c r="J22" s="1"/>
      <c r="K22" s="1"/>
      <c r="L22" s="1"/>
      <c r="M22" s="1"/>
      <c r="N22" s="1"/>
      <c r="O22" s="1"/>
      <c r="P22" s="1"/>
      <c r="Q22" s="1"/>
      <c r="R22" s="1"/>
    </row>
    <row r="23" spans="1:18" x14ac:dyDescent="0.25">
      <c r="A23" s="1"/>
      <c r="B23" s="1"/>
      <c r="C23" s="1"/>
      <c r="D23" s="1"/>
      <c r="E23" s="1"/>
      <c r="F23" s="1"/>
      <c r="G23" s="1"/>
      <c r="H23" s="1"/>
      <c r="I23" s="1"/>
      <c r="J23" s="1"/>
      <c r="K23" s="1"/>
      <c r="L23" s="1"/>
      <c r="M23" s="1"/>
      <c r="N23" s="1"/>
      <c r="O23" s="1"/>
      <c r="P23" s="1"/>
      <c r="Q23" s="1"/>
      <c r="R23" s="1"/>
    </row>
    <row r="24" spans="1:18" x14ac:dyDescent="0.25">
      <c r="A24" s="1"/>
      <c r="B24" s="1"/>
      <c r="C24" s="1"/>
      <c r="D24" s="1"/>
      <c r="E24" s="1"/>
      <c r="F24" s="1"/>
      <c r="G24" s="1"/>
      <c r="H24" s="1"/>
      <c r="I24" s="1"/>
      <c r="J24" s="1"/>
      <c r="K24" s="1"/>
      <c r="L24" s="1"/>
      <c r="M24" s="1"/>
      <c r="N24" s="1"/>
      <c r="O24" s="1"/>
      <c r="P24" s="1"/>
      <c r="Q24" s="1"/>
      <c r="R24" s="1"/>
    </row>
    <row r="25" spans="1:18" x14ac:dyDescent="0.25">
      <c r="A25" s="1"/>
      <c r="B25" s="1"/>
      <c r="C25" s="1"/>
      <c r="D25" s="1"/>
      <c r="E25" s="1"/>
      <c r="F25" s="1"/>
      <c r="G25" s="1"/>
      <c r="H25" s="1"/>
      <c r="I25" s="1"/>
      <c r="J25" s="1"/>
      <c r="K25" s="1"/>
      <c r="L25" s="1"/>
      <c r="M25" s="1"/>
      <c r="N25" s="1"/>
      <c r="O25" s="1"/>
      <c r="P25" s="1"/>
      <c r="Q25" s="1"/>
      <c r="R25" s="1"/>
    </row>
    <row r="26" spans="1:18" ht="22.5" customHeight="1" x14ac:dyDescent="0.25">
      <c r="A26" s="1"/>
      <c r="B26" s="55" t="s">
        <v>80</v>
      </c>
      <c r="C26" s="55"/>
      <c r="D26" s="55"/>
      <c r="E26" s="55"/>
      <c r="F26" s="55"/>
      <c r="G26" s="55"/>
      <c r="H26" s="55"/>
      <c r="I26" s="55"/>
      <c r="J26" s="55"/>
      <c r="K26" s="55"/>
      <c r="L26" s="55"/>
      <c r="M26" s="55"/>
      <c r="N26" s="55"/>
      <c r="O26" s="55"/>
      <c r="P26" s="55"/>
      <c r="Q26" s="55"/>
      <c r="R26" s="55"/>
    </row>
    <row r="27" spans="1:18" x14ac:dyDescent="0.25">
      <c r="A27" s="1"/>
      <c r="B27" s="1"/>
      <c r="C27" s="1"/>
      <c r="D27" s="1"/>
      <c r="E27" s="1"/>
      <c r="F27" s="1"/>
      <c r="G27" s="1"/>
      <c r="H27" s="1"/>
      <c r="I27" s="1"/>
      <c r="J27" s="1"/>
      <c r="K27" s="1"/>
      <c r="L27" s="1"/>
      <c r="M27" s="1"/>
      <c r="N27" s="1"/>
      <c r="O27" s="1"/>
      <c r="P27" s="1"/>
      <c r="Q27" s="1"/>
      <c r="R27" s="1"/>
    </row>
    <row r="28" spans="1:18" x14ac:dyDescent="0.25">
      <c r="A28" s="1"/>
      <c r="B28" s="1"/>
      <c r="C28" s="1"/>
      <c r="D28" s="1"/>
      <c r="E28" s="1"/>
      <c r="F28" s="1"/>
      <c r="G28" s="1"/>
      <c r="H28" s="1"/>
      <c r="I28" s="1"/>
      <c r="J28" s="1"/>
      <c r="K28" s="1"/>
      <c r="L28" s="1"/>
      <c r="M28" s="1"/>
      <c r="N28" s="1"/>
      <c r="O28" s="1"/>
      <c r="P28" s="1"/>
      <c r="Q28" s="1"/>
      <c r="R28" s="1"/>
    </row>
    <row r="29" spans="1:18" x14ac:dyDescent="0.25">
      <c r="A29" s="1"/>
      <c r="B29" s="1"/>
      <c r="C29" s="1"/>
      <c r="D29" s="1"/>
      <c r="E29" s="1"/>
      <c r="F29" s="1"/>
      <c r="G29" s="1"/>
      <c r="H29" s="1"/>
      <c r="I29" s="1"/>
      <c r="J29" s="1"/>
      <c r="K29" s="1"/>
      <c r="L29" s="1"/>
      <c r="M29" s="1"/>
      <c r="N29" s="1"/>
      <c r="O29" s="1"/>
      <c r="P29" s="1"/>
      <c r="Q29" s="1"/>
      <c r="R29" s="1"/>
    </row>
    <row r="30" spans="1:18" x14ac:dyDescent="0.25">
      <c r="A30" s="1"/>
      <c r="B30" s="1"/>
      <c r="C30" s="1"/>
      <c r="D30" s="1"/>
      <c r="E30" s="1"/>
      <c r="F30" s="1"/>
      <c r="G30" s="1"/>
      <c r="H30" s="1"/>
      <c r="I30" s="1"/>
      <c r="J30" s="1"/>
      <c r="K30" s="1"/>
      <c r="L30" s="1"/>
      <c r="M30" s="1"/>
      <c r="N30" s="1"/>
      <c r="O30" s="1"/>
      <c r="P30" s="1"/>
      <c r="Q30" s="1"/>
      <c r="R30" s="1"/>
    </row>
    <row r="31" spans="1:18" x14ac:dyDescent="0.25">
      <c r="A31" s="1"/>
      <c r="B31" s="1"/>
      <c r="C31" s="1"/>
      <c r="D31" s="1"/>
      <c r="E31" s="1"/>
      <c r="F31" s="1"/>
      <c r="G31" s="1"/>
      <c r="H31" s="1"/>
      <c r="I31" s="1"/>
      <c r="J31" s="1"/>
      <c r="K31" s="1"/>
      <c r="L31" s="1"/>
      <c r="M31" s="1"/>
      <c r="N31" s="1"/>
      <c r="O31" s="1"/>
      <c r="P31" s="1"/>
      <c r="Q31" s="1"/>
      <c r="R31" s="1"/>
    </row>
    <row r="32" spans="1:18" x14ac:dyDescent="0.25">
      <c r="A32" s="1"/>
      <c r="B32" s="1"/>
      <c r="C32" s="1"/>
      <c r="D32" s="1"/>
      <c r="E32" s="1"/>
      <c r="F32" s="1"/>
      <c r="G32" s="1"/>
      <c r="H32" s="1"/>
      <c r="I32" s="1"/>
      <c r="J32" s="1"/>
      <c r="K32" s="1"/>
      <c r="L32" s="1"/>
      <c r="M32" s="1"/>
      <c r="N32" s="1"/>
      <c r="O32" s="1"/>
      <c r="P32" s="1"/>
      <c r="Q32" s="1"/>
      <c r="R32" s="1"/>
    </row>
    <row r="33" spans="1:18" x14ac:dyDescent="0.25">
      <c r="A33" s="1"/>
      <c r="B33" s="1"/>
      <c r="C33" s="1"/>
      <c r="D33" s="1"/>
      <c r="E33" s="1"/>
      <c r="F33" s="1"/>
      <c r="G33" s="1"/>
      <c r="H33" s="1"/>
      <c r="I33" s="1"/>
      <c r="J33" s="1"/>
      <c r="K33" s="1"/>
      <c r="L33" s="1"/>
      <c r="M33" s="1"/>
      <c r="N33" s="1"/>
      <c r="O33" s="1"/>
      <c r="P33" s="1"/>
      <c r="Q33" s="1"/>
      <c r="R33" s="1"/>
    </row>
    <row r="34" spans="1:18" x14ac:dyDescent="0.25">
      <c r="A34" s="1"/>
      <c r="B34" s="56" t="s">
        <v>70</v>
      </c>
      <c r="C34" s="56"/>
      <c r="D34" s="56"/>
      <c r="E34" s="56"/>
      <c r="F34" s="56"/>
      <c r="G34" s="56"/>
      <c r="H34" s="56"/>
      <c r="I34" s="56"/>
      <c r="J34" s="56"/>
      <c r="K34" s="56"/>
      <c r="L34" s="56"/>
      <c r="M34" s="56"/>
      <c r="N34" s="56"/>
      <c r="O34" s="56"/>
      <c r="P34" s="56"/>
      <c r="Q34" s="56"/>
      <c r="R34" s="56"/>
    </row>
    <row r="35" spans="1:18" x14ac:dyDescent="0.25">
      <c r="A35" s="1"/>
      <c r="B35" s="1"/>
      <c r="C35" s="1"/>
      <c r="D35" s="1"/>
      <c r="E35" s="1"/>
      <c r="F35" s="1"/>
      <c r="G35" s="1"/>
      <c r="H35" s="1"/>
      <c r="I35" s="1"/>
      <c r="J35" s="1"/>
      <c r="K35" s="1"/>
      <c r="L35" s="1"/>
      <c r="M35" s="1"/>
      <c r="N35" s="1"/>
      <c r="O35" s="1"/>
      <c r="P35" s="1"/>
      <c r="Q35" s="1"/>
      <c r="R35" s="1"/>
    </row>
    <row r="36" spans="1:18" x14ac:dyDescent="0.25">
      <c r="A36" s="1"/>
      <c r="B36" s="1"/>
      <c r="C36" s="1"/>
      <c r="D36" s="1"/>
      <c r="E36" s="1"/>
      <c r="F36" s="1"/>
      <c r="G36" s="1"/>
      <c r="H36" s="1"/>
      <c r="I36" s="1"/>
      <c r="J36" s="1"/>
      <c r="K36" s="1"/>
      <c r="L36" s="1"/>
      <c r="M36" s="1"/>
      <c r="N36" s="1"/>
      <c r="O36" s="1"/>
      <c r="P36" s="1"/>
      <c r="Q36" s="1"/>
      <c r="R36" s="1"/>
    </row>
    <row r="37" spans="1:18" x14ac:dyDescent="0.25">
      <c r="A37" s="1"/>
      <c r="B37" s="1"/>
      <c r="C37" s="1"/>
      <c r="D37" s="1"/>
      <c r="E37" s="1"/>
      <c r="F37" s="1"/>
      <c r="G37" s="1"/>
      <c r="H37" s="1"/>
      <c r="I37" s="1"/>
      <c r="J37" s="1"/>
      <c r="K37" s="1"/>
      <c r="L37" s="1"/>
      <c r="M37" s="1"/>
      <c r="N37" s="1"/>
      <c r="O37" s="1"/>
      <c r="P37" s="1"/>
      <c r="Q37" s="1"/>
      <c r="R37" s="1"/>
    </row>
    <row r="38" spans="1:18" x14ac:dyDescent="0.25">
      <c r="A38" s="1"/>
      <c r="B38" s="1"/>
      <c r="C38" s="1"/>
      <c r="D38" s="1"/>
      <c r="E38" s="1"/>
      <c r="F38" s="1"/>
      <c r="G38" s="1"/>
      <c r="H38" s="1"/>
      <c r="I38" s="1"/>
      <c r="J38" s="1"/>
      <c r="K38" s="1"/>
      <c r="L38" s="1"/>
      <c r="M38" s="1"/>
      <c r="N38" s="1"/>
      <c r="O38" s="1"/>
      <c r="P38" s="1"/>
      <c r="Q38" s="1"/>
      <c r="R38" s="1"/>
    </row>
    <row r="39" spans="1:18" x14ac:dyDescent="0.25">
      <c r="A39" s="1"/>
      <c r="B39" s="1"/>
      <c r="C39" s="1"/>
      <c r="D39" s="1"/>
      <c r="E39" s="1"/>
      <c r="F39" s="1"/>
      <c r="G39" s="1"/>
      <c r="H39" s="1"/>
      <c r="I39" s="1"/>
      <c r="J39" s="1"/>
      <c r="K39" s="1"/>
      <c r="L39" s="1"/>
      <c r="M39" s="1"/>
      <c r="N39" s="1"/>
      <c r="O39" s="1"/>
      <c r="P39" s="1"/>
      <c r="Q39" s="1"/>
      <c r="R39" s="1"/>
    </row>
    <row r="40" spans="1:18" x14ac:dyDescent="0.25">
      <c r="A40" s="1"/>
      <c r="B40" s="1"/>
      <c r="C40" s="1"/>
      <c r="D40" s="1"/>
      <c r="E40" s="1"/>
      <c r="F40" s="1"/>
      <c r="G40" s="1"/>
      <c r="H40" s="1"/>
      <c r="I40" s="1"/>
      <c r="J40" s="1"/>
      <c r="K40" s="1"/>
      <c r="L40" s="1"/>
      <c r="M40" s="1"/>
      <c r="N40" s="1"/>
      <c r="O40" s="1"/>
      <c r="P40" s="1"/>
      <c r="Q40" s="1"/>
      <c r="R40" s="1"/>
    </row>
    <row r="41" spans="1:18" x14ac:dyDescent="0.25">
      <c r="A41" s="1"/>
      <c r="B41" s="1"/>
      <c r="C41" s="1"/>
      <c r="D41" s="1"/>
      <c r="E41" s="1"/>
      <c r="F41" s="1"/>
      <c r="G41" s="1"/>
      <c r="H41" s="1"/>
      <c r="I41" s="1"/>
      <c r="J41" s="1"/>
      <c r="K41" s="1"/>
      <c r="L41" s="1"/>
      <c r="M41" s="1"/>
      <c r="N41" s="1"/>
      <c r="O41" s="1"/>
      <c r="P41" s="1"/>
      <c r="Q41" s="1"/>
      <c r="R41" s="1"/>
    </row>
    <row r="42" spans="1:18" x14ac:dyDescent="0.25">
      <c r="A42" s="1"/>
      <c r="B42" s="1"/>
      <c r="C42" s="1"/>
      <c r="D42" s="1"/>
      <c r="E42" s="1"/>
      <c r="F42" s="1"/>
      <c r="G42" s="1"/>
      <c r="H42" s="1"/>
      <c r="I42" s="1"/>
      <c r="J42" s="1"/>
      <c r="K42" s="1"/>
      <c r="L42" s="1"/>
      <c r="M42" s="1"/>
      <c r="N42" s="1"/>
      <c r="O42" s="1"/>
      <c r="P42" s="1"/>
      <c r="Q42" s="1"/>
      <c r="R42" s="1"/>
    </row>
    <row r="43" spans="1:18" ht="30.75" customHeight="1" x14ac:dyDescent="0.25">
      <c r="A43" s="1"/>
      <c r="B43" s="55" t="s">
        <v>71</v>
      </c>
      <c r="C43" s="55"/>
      <c r="D43" s="55"/>
      <c r="E43" s="55"/>
      <c r="F43" s="55"/>
      <c r="G43" s="55"/>
      <c r="H43" s="55"/>
      <c r="I43" s="55"/>
      <c r="J43" s="55"/>
      <c r="K43" s="55"/>
      <c r="L43" s="55"/>
      <c r="M43" s="55"/>
      <c r="N43" s="55"/>
      <c r="O43" s="55"/>
      <c r="P43" s="55"/>
      <c r="Q43" s="55"/>
      <c r="R43" s="55"/>
    </row>
    <row r="44" spans="1:18" x14ac:dyDescent="0.25">
      <c r="A44" s="1"/>
      <c r="B44" s="1"/>
      <c r="C44" s="1"/>
      <c r="D44" s="1"/>
      <c r="E44" s="1"/>
      <c r="F44" s="1"/>
      <c r="G44" s="1"/>
      <c r="H44" s="1"/>
      <c r="I44" s="1"/>
      <c r="J44" s="1"/>
      <c r="K44" s="1"/>
      <c r="L44" s="1"/>
      <c r="M44" s="1"/>
      <c r="N44" s="1"/>
      <c r="O44" s="1"/>
      <c r="P44" s="1"/>
      <c r="Q44" s="1"/>
      <c r="R44" s="1"/>
    </row>
    <row r="45" spans="1:18" ht="18.75" x14ac:dyDescent="0.3">
      <c r="A45" s="1"/>
      <c r="B45" s="51" t="s">
        <v>72</v>
      </c>
      <c r="C45" s="51"/>
      <c r="D45" s="51"/>
      <c r="E45" s="51"/>
      <c r="F45" s="51"/>
      <c r="G45" s="51"/>
      <c r="H45" s="51"/>
      <c r="I45" s="51"/>
      <c r="J45" s="51"/>
      <c r="K45" s="51"/>
      <c r="L45" s="51"/>
      <c r="M45" s="51"/>
      <c r="N45" s="51"/>
      <c r="O45" s="51"/>
      <c r="P45" s="51"/>
      <c r="Q45" s="51"/>
      <c r="R45" s="51"/>
    </row>
    <row r="46" spans="1:18" ht="18.75" x14ac:dyDescent="0.3">
      <c r="A46" s="1"/>
      <c r="B46" s="52" t="s">
        <v>73</v>
      </c>
      <c r="C46" s="52"/>
      <c r="D46" s="52"/>
      <c r="E46" s="52"/>
      <c r="F46" s="52"/>
      <c r="G46" s="52"/>
      <c r="H46" s="52"/>
      <c r="I46" s="52"/>
      <c r="J46" s="52"/>
      <c r="K46" s="52"/>
      <c r="L46" s="52"/>
      <c r="M46" s="52"/>
      <c r="N46" s="52"/>
      <c r="O46" s="52"/>
      <c r="P46" s="52"/>
      <c r="Q46" s="52"/>
      <c r="R46" s="52"/>
    </row>
    <row r="47" spans="1:18" x14ac:dyDescent="0.25">
      <c r="A47" s="1"/>
      <c r="B47" s="1"/>
      <c r="C47" s="1"/>
      <c r="D47" s="1"/>
      <c r="E47" s="1"/>
      <c r="F47" s="1"/>
      <c r="G47" s="1"/>
      <c r="H47" s="1"/>
      <c r="I47" s="1"/>
      <c r="J47" s="1"/>
      <c r="K47" s="1"/>
      <c r="L47" s="1"/>
      <c r="M47" s="1"/>
      <c r="N47" s="1"/>
      <c r="O47" s="1"/>
      <c r="P47" s="1"/>
      <c r="Q47" s="1"/>
      <c r="R47" s="1"/>
    </row>
    <row r="48" spans="1:18" x14ac:dyDescent="0.25">
      <c r="A48" s="1"/>
      <c r="B48" s="1"/>
      <c r="C48" s="1"/>
      <c r="D48" s="1"/>
      <c r="E48" s="1"/>
      <c r="F48" s="1"/>
      <c r="G48" s="1"/>
      <c r="H48" s="1"/>
      <c r="I48" s="1"/>
      <c r="J48" s="1"/>
      <c r="K48" s="1"/>
      <c r="L48" s="1"/>
      <c r="M48" s="1"/>
      <c r="N48" s="1"/>
      <c r="O48" s="1"/>
      <c r="P48" s="1"/>
      <c r="Q48" s="1"/>
      <c r="R48" s="1"/>
    </row>
  </sheetData>
  <sheetProtection algorithmName="SHA-512" hashValue="qCBGzZb2b/Z6TQqQIs4EF2V7/IjW7i1vsa87vNwLyTJNLGfKOQa2AFyMlBfsZBfPrppuNFNNkXVmYcq+talDXA==" saltValue="aRMkdVGpyUMVBwxGAqu24w==" spinCount="100000" sheet="1" objects="1" scenarios="1"/>
  <mergeCells count="15">
    <mergeCell ref="B1:R1"/>
    <mergeCell ref="B2:R2"/>
    <mergeCell ref="B6:R6"/>
    <mergeCell ref="B45:R45"/>
    <mergeCell ref="B46:R46"/>
    <mergeCell ref="B8:R8"/>
    <mergeCell ref="B4:R4"/>
    <mergeCell ref="B18:R18"/>
    <mergeCell ref="B26:R26"/>
    <mergeCell ref="B34:R34"/>
    <mergeCell ref="B43:R43"/>
    <mergeCell ref="B14:R14"/>
    <mergeCell ref="B15:R15"/>
    <mergeCell ref="B10:R10"/>
    <mergeCell ref="B9:R9"/>
  </mergeCells>
  <hyperlinks>
    <hyperlink ref="B8:R8" r:id="rId1" location="page=35" display="This worksheet supplements the &quot;Data Analytics to Understand the Workforce&quot; section of the toolkit. For details on each measure, visit Appendix C: Data Specifications. " xr:uid="{43B6F803-8473-48F0-B13A-E15D0F0D87F7}"/>
    <hyperlink ref="B45:R45" r:id="rId2" display="Lock or Unlock Specific Areas of a Protected Worksheet" xr:uid="{D6086785-E130-455F-B9E1-C976F38FC7E9}"/>
    <hyperlink ref="B10:R10" r:id="rId3" location="page=35" display="This worksheet supplements the &quot;Data Analytics to Understand the Workforce&quot; section of the toolkit. For details on each measure, visit Appendix C: Data Specifications. " xr:uid="{31D15F0B-6445-4CD2-9FA4-08730F3743BB}"/>
    <hyperlink ref="B9:R9" r:id="rId4" location="page=35" display="This worksheet supplements the &quot;Data Analytics to Understand the Workforce&quot; section of the toolkit. For details on each measure, visit Appendix C: Data Specifications. " xr:uid="{E106A0FF-583D-46A2-AC91-9FEB98FA24DD}"/>
  </hyperlinks>
  <pageMargins left="0.7" right="0.7" top="0.75" bottom="0.75" header="0.3" footer="0.3"/>
  <pageSetup orientation="portrait" horizontalDpi="4294967293" verticalDpi="4294967293"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53E51-D91F-4F04-9613-5A60FA7AC2C0}">
  <dimension ref="A1:X159"/>
  <sheetViews>
    <sheetView zoomScale="120" zoomScaleNormal="120" workbookViewId="0">
      <selection activeCell="A5" sqref="A5:K12"/>
    </sheetView>
  </sheetViews>
  <sheetFormatPr defaultRowHeight="15" x14ac:dyDescent="0.25"/>
  <cols>
    <col min="1" max="1" width="44.42578125" customWidth="1"/>
    <col min="2" max="2" width="13.5703125" bestFit="1" customWidth="1"/>
    <col min="3" max="3" width="16" bestFit="1" customWidth="1"/>
    <col min="4" max="4" width="21.140625" bestFit="1" customWidth="1"/>
    <col min="5" max="5" width="11.28515625" bestFit="1" customWidth="1"/>
    <col min="6" max="6" width="16" bestFit="1" customWidth="1"/>
  </cols>
  <sheetData>
    <row r="1" spans="1:24" ht="34.5" customHeight="1" x14ac:dyDescent="0.4">
      <c r="A1" s="63" t="s">
        <v>4</v>
      </c>
      <c r="B1" s="63"/>
      <c r="C1" s="63"/>
      <c r="D1" s="63"/>
      <c r="E1" s="63"/>
      <c r="F1" s="63"/>
      <c r="G1" s="63"/>
      <c r="H1" s="63"/>
      <c r="I1" s="63"/>
      <c r="J1" s="63"/>
      <c r="K1" s="63"/>
      <c r="L1" s="63"/>
      <c r="M1" s="26"/>
      <c r="N1" s="26"/>
      <c r="O1" s="26"/>
      <c r="P1" s="26"/>
    </row>
    <row r="2" spans="1:24" x14ac:dyDescent="0.25">
      <c r="A2" s="1"/>
      <c r="B2" s="1"/>
      <c r="C2" s="1"/>
      <c r="D2" s="1"/>
      <c r="E2" s="1"/>
      <c r="F2" s="1"/>
      <c r="G2" s="1"/>
      <c r="H2" s="1"/>
      <c r="I2" s="1"/>
      <c r="J2" s="1"/>
      <c r="K2" s="1"/>
      <c r="L2" s="1"/>
      <c r="M2" s="1"/>
      <c r="N2" s="1"/>
      <c r="O2" s="1"/>
      <c r="P2" s="1"/>
      <c r="Q2" s="1"/>
    </row>
    <row r="3" spans="1:24" ht="63.75" customHeight="1" x14ac:dyDescent="0.25">
      <c r="A3" s="62" t="s">
        <v>2</v>
      </c>
      <c r="B3" s="62"/>
      <c r="C3" s="62"/>
      <c r="D3" s="62"/>
      <c r="E3" s="62"/>
      <c r="F3" s="62"/>
      <c r="G3" s="62"/>
      <c r="H3" s="62"/>
      <c r="I3" s="62"/>
      <c r="J3" s="62"/>
      <c r="K3" s="62"/>
      <c r="L3" s="35"/>
      <c r="M3" s="35"/>
      <c r="N3" s="35"/>
      <c r="O3" s="35"/>
      <c r="P3" s="35"/>
      <c r="Q3" s="1"/>
      <c r="R3" s="27"/>
      <c r="S3" s="27"/>
      <c r="T3" s="27"/>
      <c r="U3" s="27"/>
      <c r="V3" s="27"/>
      <c r="W3" s="27"/>
      <c r="X3" s="27"/>
    </row>
    <row r="4" spans="1:24" x14ac:dyDescent="0.25">
      <c r="A4" s="1"/>
      <c r="B4" s="1"/>
      <c r="C4" s="1"/>
      <c r="D4" s="1"/>
      <c r="E4" s="1"/>
      <c r="F4" s="1"/>
      <c r="G4" s="1"/>
      <c r="H4" s="1"/>
      <c r="I4" s="1"/>
      <c r="J4" s="1"/>
      <c r="K4" s="1"/>
      <c r="L4" s="1"/>
      <c r="M4" s="1"/>
      <c r="N4" s="1"/>
      <c r="O4" s="1"/>
      <c r="P4" s="1"/>
      <c r="Q4" s="1"/>
      <c r="R4" s="27"/>
      <c r="S4" s="27"/>
      <c r="T4" s="27"/>
      <c r="U4" s="27"/>
      <c r="V4" s="27"/>
      <c r="W4" s="27"/>
      <c r="X4" s="27"/>
    </row>
    <row r="5" spans="1:24" ht="21" x14ac:dyDescent="0.35">
      <c r="A5" s="4" t="s">
        <v>3</v>
      </c>
      <c r="B5" s="1"/>
      <c r="C5" s="1"/>
      <c r="D5" s="1"/>
      <c r="E5" s="1"/>
      <c r="F5" s="1"/>
      <c r="G5" s="1"/>
      <c r="H5" s="1"/>
      <c r="I5" s="1"/>
      <c r="J5" s="1"/>
      <c r="K5" s="1"/>
      <c r="L5" s="1"/>
      <c r="M5" s="1"/>
      <c r="N5" s="1"/>
      <c r="O5" s="1"/>
      <c r="P5" s="1"/>
      <c r="Q5" s="1"/>
      <c r="R5" s="27"/>
      <c r="S5" s="27"/>
      <c r="T5" s="27"/>
      <c r="U5" s="27"/>
      <c r="V5" s="27"/>
      <c r="W5" s="27"/>
      <c r="X5" s="27"/>
    </row>
    <row r="6" spans="1:24" ht="18.75" x14ac:dyDescent="0.3">
      <c r="A6" s="1"/>
      <c r="B6" s="1"/>
      <c r="C6" s="1"/>
      <c r="D6" s="12" t="s">
        <v>75</v>
      </c>
      <c r="E6" s="16">
        <v>2018</v>
      </c>
      <c r="F6" s="17">
        <v>2018</v>
      </c>
      <c r="G6" s="1"/>
      <c r="H6" s="1"/>
      <c r="I6" s="1"/>
      <c r="J6" s="1"/>
      <c r="K6" s="1"/>
      <c r="L6" s="1"/>
      <c r="M6" s="1"/>
      <c r="N6" s="1"/>
      <c r="O6" s="1"/>
      <c r="P6" s="1"/>
      <c r="Q6" s="1"/>
      <c r="R6" s="27"/>
      <c r="S6" s="27"/>
      <c r="T6" s="27"/>
      <c r="U6" s="27"/>
      <c r="V6" s="27"/>
      <c r="W6" s="27"/>
      <c r="X6" s="27"/>
    </row>
    <row r="7" spans="1:24" ht="18.75" x14ac:dyDescent="0.3">
      <c r="A7" s="14" t="s">
        <v>6</v>
      </c>
      <c r="B7" s="32" t="s">
        <v>7</v>
      </c>
      <c r="C7" s="32" t="s">
        <v>8</v>
      </c>
      <c r="D7" s="12" t="s">
        <v>74</v>
      </c>
      <c r="E7" s="16" t="s">
        <v>10</v>
      </c>
      <c r="F7" s="13" t="s">
        <v>11</v>
      </c>
      <c r="G7" s="1"/>
      <c r="H7" s="1"/>
      <c r="I7" s="1"/>
      <c r="J7" s="1"/>
      <c r="K7" s="1"/>
      <c r="L7" s="1"/>
      <c r="M7" s="1"/>
      <c r="N7" s="1"/>
      <c r="O7" s="1"/>
      <c r="P7" s="1"/>
      <c r="Q7" s="1"/>
      <c r="R7" s="42" t="s">
        <v>0</v>
      </c>
      <c r="S7" s="42" t="s">
        <v>1</v>
      </c>
      <c r="T7" s="27"/>
      <c r="U7" s="27" t="s">
        <v>41</v>
      </c>
      <c r="V7" s="27"/>
      <c r="W7" s="27" t="s">
        <v>42</v>
      </c>
      <c r="X7" s="27"/>
    </row>
    <row r="8" spans="1:24" ht="18.75" x14ac:dyDescent="0.3">
      <c r="A8" s="15" t="s">
        <v>5</v>
      </c>
      <c r="B8" s="28">
        <v>100</v>
      </c>
      <c r="C8" s="28">
        <v>1000</v>
      </c>
      <c r="D8" s="12">
        <f>B8/(C8/1000)</f>
        <v>100</v>
      </c>
      <c r="E8" s="19">
        <v>143.36000000000001</v>
      </c>
      <c r="F8" s="18">
        <v>118.78</v>
      </c>
      <c r="G8" s="1"/>
      <c r="H8" s="1"/>
      <c r="I8" s="1"/>
      <c r="J8" s="1"/>
      <c r="K8" s="1"/>
      <c r="L8" s="1"/>
      <c r="M8" s="1"/>
      <c r="N8" s="1"/>
      <c r="O8" s="1"/>
      <c r="P8" s="1"/>
      <c r="Q8" s="1"/>
      <c r="R8" s="42">
        <v>200</v>
      </c>
      <c r="S8" s="42">
        <f>D8-5</f>
        <v>95</v>
      </c>
      <c r="T8" s="27">
        <v>10</v>
      </c>
      <c r="U8" s="42">
        <f>E8-0.5</f>
        <v>142.86000000000001</v>
      </c>
      <c r="V8" s="27">
        <v>5</v>
      </c>
      <c r="W8" s="42">
        <f>F8-0.5</f>
        <v>118.28</v>
      </c>
      <c r="X8" s="27"/>
    </row>
    <row r="9" spans="1:24" x14ac:dyDescent="0.25">
      <c r="A9" s="1"/>
      <c r="B9" s="31"/>
      <c r="C9" s="31"/>
      <c r="D9" s="1"/>
      <c r="E9" s="41"/>
      <c r="F9" s="1"/>
      <c r="G9" s="1"/>
      <c r="H9" s="1"/>
      <c r="I9" s="1"/>
      <c r="J9" s="1"/>
      <c r="K9" s="1"/>
      <c r="L9" s="1"/>
      <c r="M9" s="1"/>
      <c r="N9" s="1"/>
      <c r="O9" s="1"/>
      <c r="P9" s="1"/>
      <c r="Q9" s="1"/>
      <c r="R9" s="42"/>
      <c r="S9" s="42"/>
      <c r="T9" s="27"/>
      <c r="U9" s="27"/>
      <c r="V9" s="27"/>
      <c r="W9" s="27"/>
      <c r="X9" s="27"/>
    </row>
    <row r="10" spans="1:24" x14ac:dyDescent="0.25">
      <c r="A10" s="1"/>
      <c r="B10" s="31"/>
      <c r="C10" s="31"/>
      <c r="D10" s="1"/>
      <c r="E10" s="41"/>
      <c r="F10" s="1"/>
      <c r="G10" s="1"/>
      <c r="H10" s="1"/>
      <c r="I10" s="1"/>
      <c r="J10" s="1"/>
      <c r="K10" s="1"/>
      <c r="L10" s="1"/>
      <c r="M10" s="1"/>
      <c r="N10" s="1"/>
      <c r="O10" s="1"/>
      <c r="P10" s="1"/>
      <c r="Q10" s="1"/>
      <c r="R10" s="27"/>
      <c r="S10" s="27"/>
      <c r="T10" s="27"/>
      <c r="U10" s="27"/>
      <c r="V10" s="27"/>
      <c r="W10" s="27"/>
      <c r="X10" s="27"/>
    </row>
    <row r="11" spans="1:24" x14ac:dyDescent="0.25">
      <c r="A11" s="1"/>
      <c r="B11" s="31"/>
      <c r="C11" s="31"/>
      <c r="D11" s="1"/>
      <c r="E11" s="41"/>
      <c r="F11" s="1"/>
      <c r="G11" s="1"/>
      <c r="H11" s="1"/>
      <c r="I11" s="1"/>
      <c r="J11" s="1"/>
      <c r="K11" s="1"/>
      <c r="L11" s="1"/>
      <c r="M11" s="1"/>
      <c r="N11" s="1"/>
      <c r="O11" s="1"/>
      <c r="P11" s="1"/>
      <c r="Q11" s="1"/>
      <c r="R11" s="27"/>
      <c r="S11" s="27"/>
      <c r="T11" s="27"/>
      <c r="U11" s="27"/>
      <c r="V11" s="27"/>
      <c r="W11" s="27"/>
      <c r="X11" s="27"/>
    </row>
    <row r="12" spans="1:24" x14ac:dyDescent="0.25">
      <c r="A12" s="1"/>
      <c r="B12" s="31"/>
      <c r="C12" s="31"/>
      <c r="D12" s="1"/>
      <c r="E12" s="41"/>
      <c r="F12" s="1"/>
      <c r="G12" s="1"/>
      <c r="H12" s="1"/>
      <c r="I12" s="1"/>
      <c r="J12" s="1"/>
      <c r="K12" s="1"/>
      <c r="L12" s="1"/>
      <c r="M12" s="1"/>
      <c r="N12" s="1"/>
      <c r="O12" s="1"/>
      <c r="P12" s="1"/>
      <c r="Q12" s="1"/>
      <c r="R12" s="27"/>
      <c r="S12" s="27"/>
      <c r="T12" s="27"/>
      <c r="U12" s="27"/>
      <c r="V12" s="27"/>
      <c r="W12" s="27"/>
      <c r="X12" s="27"/>
    </row>
    <row r="13" spans="1:24" ht="21" x14ac:dyDescent="0.35">
      <c r="A13" s="4" t="s">
        <v>12</v>
      </c>
      <c r="B13" s="31"/>
      <c r="C13" s="31"/>
      <c r="D13" s="1"/>
      <c r="E13" s="41"/>
      <c r="F13" s="1"/>
      <c r="G13" s="1"/>
      <c r="H13" s="1"/>
      <c r="I13" s="1"/>
      <c r="J13" s="1"/>
      <c r="K13" s="1"/>
      <c r="L13" s="1"/>
      <c r="M13" s="1"/>
      <c r="N13" s="1"/>
      <c r="O13" s="1"/>
      <c r="P13" s="1"/>
      <c r="Q13" s="1"/>
      <c r="R13" s="27"/>
      <c r="S13" s="27"/>
      <c r="T13" s="27"/>
      <c r="U13" s="27"/>
      <c r="V13" s="27"/>
      <c r="W13" s="27"/>
      <c r="X13" s="27"/>
    </row>
    <row r="14" spans="1:24" x14ac:dyDescent="0.25">
      <c r="A14" s="1"/>
      <c r="B14" s="31"/>
      <c r="C14" s="31"/>
      <c r="D14" s="1"/>
      <c r="E14" s="41"/>
      <c r="F14" s="1"/>
      <c r="G14" s="1"/>
      <c r="H14" s="1"/>
      <c r="I14" s="1"/>
      <c r="J14" s="1"/>
      <c r="K14" s="1"/>
      <c r="L14" s="1"/>
      <c r="M14" s="1"/>
      <c r="N14" s="1"/>
      <c r="O14" s="1"/>
      <c r="P14" s="1"/>
      <c r="Q14" s="1"/>
      <c r="R14" s="27"/>
      <c r="S14" s="27"/>
      <c r="T14" s="27"/>
      <c r="U14" s="27"/>
      <c r="V14" s="27"/>
      <c r="W14" s="27"/>
      <c r="X14" s="27"/>
    </row>
    <row r="15" spans="1:24" ht="18.75" x14ac:dyDescent="0.3">
      <c r="A15" s="14" t="s">
        <v>25</v>
      </c>
      <c r="B15" s="32"/>
      <c r="C15" s="32"/>
      <c r="D15" s="5"/>
      <c r="E15" s="16">
        <v>2018</v>
      </c>
      <c r="F15" s="17">
        <v>2018</v>
      </c>
      <c r="G15" s="1"/>
      <c r="H15" s="1"/>
      <c r="I15" s="1"/>
      <c r="J15" s="1"/>
      <c r="K15" s="1"/>
      <c r="L15" s="1"/>
      <c r="M15" s="1"/>
      <c r="N15" s="1"/>
      <c r="O15" s="1"/>
      <c r="P15" s="1"/>
      <c r="Q15" s="1"/>
      <c r="R15" s="27"/>
      <c r="S15" s="27"/>
      <c r="T15" s="27"/>
      <c r="U15" s="27"/>
      <c r="V15" s="27"/>
      <c r="W15" s="27"/>
      <c r="X15" s="27"/>
    </row>
    <row r="16" spans="1:24" ht="18.75" x14ac:dyDescent="0.3">
      <c r="A16" s="14" t="s">
        <v>13</v>
      </c>
      <c r="B16" s="32" t="s">
        <v>7</v>
      </c>
      <c r="C16" s="32" t="s">
        <v>8</v>
      </c>
      <c r="D16" s="6" t="s">
        <v>9</v>
      </c>
      <c r="E16" s="16" t="s">
        <v>10</v>
      </c>
      <c r="F16" s="13" t="s">
        <v>11</v>
      </c>
      <c r="G16" s="1"/>
      <c r="H16" s="1"/>
      <c r="I16" s="1"/>
      <c r="J16" s="1"/>
      <c r="K16" s="1"/>
      <c r="L16" s="1"/>
      <c r="M16" s="1"/>
      <c r="N16" s="1"/>
      <c r="O16" s="1"/>
      <c r="P16" s="1"/>
      <c r="Q16" s="1"/>
      <c r="R16" s="42" t="s">
        <v>0</v>
      </c>
      <c r="S16" s="42" t="s">
        <v>28</v>
      </c>
      <c r="T16" s="27"/>
      <c r="U16" s="27" t="s">
        <v>41</v>
      </c>
      <c r="V16" s="27"/>
      <c r="W16" s="27" t="s">
        <v>42</v>
      </c>
      <c r="X16" s="27"/>
    </row>
    <row r="17" spans="1:24" ht="5.0999999999999996" customHeight="1" x14ac:dyDescent="0.3">
      <c r="A17" s="14"/>
      <c r="B17" s="32"/>
      <c r="C17" s="32"/>
      <c r="D17" s="6"/>
      <c r="E17" s="9"/>
      <c r="F17" s="13"/>
      <c r="G17" s="1"/>
      <c r="H17" s="1"/>
      <c r="I17" s="1"/>
      <c r="J17" s="1"/>
      <c r="K17" s="1"/>
      <c r="L17" s="1"/>
      <c r="M17" s="1"/>
      <c r="N17" s="1"/>
      <c r="O17" s="1"/>
      <c r="P17" s="1"/>
      <c r="Q17" s="1"/>
      <c r="R17" s="42"/>
      <c r="S17" s="42"/>
      <c r="T17" s="27"/>
      <c r="U17" s="27"/>
      <c r="V17" s="27"/>
      <c r="W17" s="27"/>
      <c r="X17" s="27"/>
    </row>
    <row r="18" spans="1:24" ht="18" customHeight="1" x14ac:dyDescent="0.3">
      <c r="A18" s="14" t="s">
        <v>14</v>
      </c>
      <c r="B18" s="29">
        <v>50</v>
      </c>
      <c r="C18" s="30">
        <v>100</v>
      </c>
      <c r="D18" s="7">
        <f>B18/C18</f>
        <v>0.5</v>
      </c>
      <c r="E18" s="10">
        <v>0.12</v>
      </c>
      <c r="F18" s="23">
        <v>0.11</v>
      </c>
      <c r="G18" s="61" t="s">
        <v>30</v>
      </c>
      <c r="H18" s="61"/>
      <c r="I18" s="61"/>
      <c r="J18" s="61"/>
      <c r="K18" s="61"/>
      <c r="L18" s="1"/>
      <c r="M18" s="1"/>
      <c r="N18" s="1"/>
      <c r="O18" s="1"/>
      <c r="P18" s="1"/>
      <c r="Q18" s="1"/>
      <c r="R18" s="43">
        <v>1</v>
      </c>
      <c r="S18" s="44">
        <f>D18-0.025</f>
        <v>0.47499999999999998</v>
      </c>
      <c r="T18" s="42">
        <v>0.05</v>
      </c>
      <c r="U18" s="44">
        <f>E18-0.01</f>
        <v>0.11</v>
      </c>
      <c r="V18" s="27">
        <v>0.02</v>
      </c>
      <c r="W18" s="44">
        <f>F18-0.01</f>
        <v>0.1</v>
      </c>
      <c r="X18" s="27"/>
    </row>
    <row r="19" spans="1:24" ht="84.95" customHeight="1" x14ac:dyDescent="0.3">
      <c r="A19" s="14"/>
      <c r="B19" s="33"/>
      <c r="C19" s="33"/>
      <c r="D19" s="7"/>
      <c r="E19" s="10"/>
      <c r="F19" s="23"/>
      <c r="G19" s="1"/>
      <c r="H19" s="1"/>
      <c r="I19" s="1"/>
      <c r="J19" s="1"/>
      <c r="K19" s="1"/>
      <c r="L19" s="1"/>
      <c r="M19" s="1"/>
      <c r="N19" s="1"/>
      <c r="O19" s="1"/>
      <c r="P19" s="1"/>
      <c r="Q19" s="1"/>
      <c r="R19" s="43"/>
      <c r="S19" s="44"/>
      <c r="T19" s="42"/>
      <c r="U19" s="44"/>
      <c r="V19" s="27"/>
      <c r="W19" s="27"/>
      <c r="X19" s="27"/>
    </row>
    <row r="20" spans="1:24" ht="18" customHeight="1" x14ac:dyDescent="0.3">
      <c r="A20" s="14" t="s">
        <v>15</v>
      </c>
      <c r="B20" s="29">
        <v>50</v>
      </c>
      <c r="C20" s="30">
        <v>100</v>
      </c>
      <c r="D20" s="7">
        <f t="shared" ref="D20:D40" si="0">B20/C20</f>
        <v>0.5</v>
      </c>
      <c r="E20" s="10">
        <v>0.05</v>
      </c>
      <c r="F20" s="23">
        <v>0.05</v>
      </c>
      <c r="G20" s="61" t="s">
        <v>29</v>
      </c>
      <c r="H20" s="61"/>
      <c r="I20" s="61"/>
      <c r="J20" s="61"/>
      <c r="K20" s="61"/>
      <c r="L20" s="1"/>
      <c r="M20" s="1"/>
      <c r="N20" s="1"/>
      <c r="O20" s="1"/>
      <c r="P20" s="1"/>
      <c r="Q20" s="1"/>
      <c r="R20" s="45">
        <v>1</v>
      </c>
      <c r="S20" s="44">
        <f>D20-0.025</f>
        <v>0.47499999999999998</v>
      </c>
      <c r="T20" s="42">
        <v>0.05</v>
      </c>
      <c r="U20" s="44">
        <f>E20-0.01</f>
        <v>0.04</v>
      </c>
      <c r="V20" s="27">
        <v>0.02</v>
      </c>
      <c r="W20" s="44">
        <f>F20-0.01</f>
        <v>0.04</v>
      </c>
      <c r="X20" s="27"/>
    </row>
    <row r="21" spans="1:24" ht="84.95" customHeight="1" x14ac:dyDescent="0.3">
      <c r="A21" s="14"/>
      <c r="B21" s="33"/>
      <c r="C21" s="33"/>
      <c r="D21" s="7"/>
      <c r="E21" s="10"/>
      <c r="F21" s="23"/>
      <c r="G21" s="1"/>
      <c r="H21" s="1"/>
      <c r="I21" s="1"/>
      <c r="J21" s="1"/>
      <c r="K21" s="1"/>
      <c r="L21" s="1"/>
      <c r="M21" s="1"/>
      <c r="N21" s="1"/>
      <c r="O21" s="1"/>
      <c r="P21" s="1"/>
      <c r="Q21" s="1"/>
      <c r="R21" s="45"/>
      <c r="S21" s="44"/>
      <c r="T21" s="42"/>
      <c r="U21" s="46"/>
      <c r="V21" s="27"/>
      <c r="W21" s="27"/>
      <c r="X21" s="27"/>
    </row>
    <row r="22" spans="1:24" ht="18" customHeight="1" x14ac:dyDescent="0.3">
      <c r="A22" s="14" t="s">
        <v>16</v>
      </c>
      <c r="B22" s="29">
        <v>50</v>
      </c>
      <c r="C22" s="30">
        <v>100</v>
      </c>
      <c r="D22" s="7">
        <f t="shared" si="0"/>
        <v>0.5</v>
      </c>
      <c r="E22" s="10">
        <v>0.12</v>
      </c>
      <c r="F22" s="23">
        <v>0.1</v>
      </c>
      <c r="G22" s="61" t="s">
        <v>31</v>
      </c>
      <c r="H22" s="61"/>
      <c r="I22" s="61"/>
      <c r="J22" s="61"/>
      <c r="K22" s="61"/>
      <c r="L22" s="1"/>
      <c r="M22" s="1"/>
      <c r="N22" s="1"/>
      <c r="O22" s="1"/>
      <c r="P22" s="1"/>
      <c r="Q22" s="1"/>
      <c r="R22" s="45">
        <v>1</v>
      </c>
      <c r="S22" s="44">
        <f>D22-0.025</f>
        <v>0.47499999999999998</v>
      </c>
      <c r="T22" s="42">
        <v>0.05</v>
      </c>
      <c r="U22" s="44">
        <f>E22-0.01</f>
        <v>0.11</v>
      </c>
      <c r="V22" s="27">
        <v>0.02</v>
      </c>
      <c r="W22" s="44">
        <f>F22-0.01</f>
        <v>9.0000000000000011E-2</v>
      </c>
      <c r="X22" s="27"/>
    </row>
    <row r="23" spans="1:24" ht="84.95" customHeight="1" x14ac:dyDescent="0.3">
      <c r="A23" s="14"/>
      <c r="B23" s="33"/>
      <c r="C23" s="33"/>
      <c r="D23" s="7"/>
      <c r="E23" s="10"/>
      <c r="F23" s="23"/>
      <c r="G23" s="15"/>
      <c r="H23" s="1"/>
      <c r="I23" s="1"/>
      <c r="J23" s="1"/>
      <c r="K23" s="1"/>
      <c r="L23" s="1"/>
      <c r="M23" s="1"/>
      <c r="N23" s="1"/>
      <c r="O23" s="1"/>
      <c r="P23" s="1"/>
      <c r="Q23" s="1"/>
      <c r="R23" s="45"/>
      <c r="S23" s="44"/>
      <c r="T23" s="42"/>
      <c r="U23" s="46"/>
      <c r="V23" s="27"/>
      <c r="W23" s="47"/>
      <c r="X23" s="27"/>
    </row>
    <row r="24" spans="1:24" ht="18" customHeight="1" x14ac:dyDescent="0.3">
      <c r="A24" s="14" t="s">
        <v>17</v>
      </c>
      <c r="B24" s="29">
        <v>50</v>
      </c>
      <c r="C24" s="30">
        <v>100</v>
      </c>
      <c r="D24" s="7">
        <f t="shared" si="0"/>
        <v>0.5</v>
      </c>
      <c r="E24" s="10">
        <v>7.0000000000000007E-2</v>
      </c>
      <c r="F24" s="23">
        <v>0.08</v>
      </c>
      <c r="G24" s="61" t="s">
        <v>32</v>
      </c>
      <c r="H24" s="61"/>
      <c r="I24" s="61"/>
      <c r="J24" s="61"/>
      <c r="K24" s="61"/>
      <c r="L24" s="1"/>
      <c r="M24" s="1"/>
      <c r="N24" s="1"/>
      <c r="O24" s="1"/>
      <c r="P24" s="1"/>
      <c r="Q24" s="1"/>
      <c r="R24" s="45">
        <v>1</v>
      </c>
      <c r="S24" s="44">
        <f t="shared" ref="S24:S40" si="1">D24-0.025</f>
        <v>0.47499999999999998</v>
      </c>
      <c r="T24" s="42">
        <v>0.05</v>
      </c>
      <c r="U24" s="44">
        <f>E24-0.01</f>
        <v>6.0000000000000005E-2</v>
      </c>
      <c r="V24" s="27">
        <v>0.02</v>
      </c>
      <c r="W24" s="44">
        <f>F24-0.01</f>
        <v>7.0000000000000007E-2</v>
      </c>
      <c r="X24" s="27"/>
    </row>
    <row r="25" spans="1:24" ht="84.95" customHeight="1" x14ac:dyDescent="0.3">
      <c r="A25" s="14"/>
      <c r="B25" s="33"/>
      <c r="C25" s="33"/>
      <c r="D25" s="7"/>
      <c r="E25" s="10"/>
      <c r="F25" s="23"/>
      <c r="G25" s="15"/>
      <c r="H25" s="1"/>
      <c r="I25" s="1"/>
      <c r="J25" s="1"/>
      <c r="K25" s="1"/>
      <c r="L25" s="1"/>
      <c r="M25" s="1"/>
      <c r="N25" s="1"/>
      <c r="O25" s="1"/>
      <c r="P25" s="1"/>
      <c r="Q25" s="1"/>
      <c r="R25" s="45"/>
      <c r="S25" s="44"/>
      <c r="T25" s="42"/>
      <c r="U25" s="46"/>
      <c r="V25" s="27"/>
      <c r="W25" s="47"/>
      <c r="X25" s="27"/>
    </row>
    <row r="26" spans="1:24" ht="18" customHeight="1" x14ac:dyDescent="0.3">
      <c r="A26" s="14" t="s">
        <v>18</v>
      </c>
      <c r="B26" s="29">
        <v>50</v>
      </c>
      <c r="C26" s="30">
        <v>100</v>
      </c>
      <c r="D26" s="7">
        <f t="shared" si="0"/>
        <v>0.5</v>
      </c>
      <c r="E26" s="10">
        <v>0.02</v>
      </c>
      <c r="F26" s="23">
        <v>0.02</v>
      </c>
      <c r="G26" s="61" t="s">
        <v>33</v>
      </c>
      <c r="H26" s="61"/>
      <c r="I26" s="61"/>
      <c r="J26" s="61"/>
      <c r="K26" s="61"/>
      <c r="L26" s="1"/>
      <c r="M26" s="1"/>
      <c r="N26" s="1"/>
      <c r="O26" s="1"/>
      <c r="P26" s="1"/>
      <c r="Q26" s="1"/>
      <c r="R26" s="45">
        <v>1</v>
      </c>
      <c r="S26" s="44">
        <f t="shared" si="1"/>
        <v>0.47499999999999998</v>
      </c>
      <c r="T26" s="42">
        <v>0.05</v>
      </c>
      <c r="U26" s="44">
        <f>E26-0.01</f>
        <v>0.01</v>
      </c>
      <c r="V26" s="27">
        <v>0.02</v>
      </c>
      <c r="W26" s="44">
        <f>F26-0.01</f>
        <v>0.01</v>
      </c>
      <c r="X26" s="27"/>
    </row>
    <row r="27" spans="1:24" ht="84.95" customHeight="1" x14ac:dyDescent="0.3">
      <c r="A27" s="14"/>
      <c r="B27" s="33"/>
      <c r="C27" s="33"/>
      <c r="D27" s="7"/>
      <c r="E27" s="10"/>
      <c r="F27" s="23"/>
      <c r="G27" s="15"/>
      <c r="H27" s="1"/>
      <c r="I27" s="1"/>
      <c r="J27" s="1"/>
      <c r="K27" s="1"/>
      <c r="L27" s="1"/>
      <c r="M27" s="1"/>
      <c r="N27" s="1"/>
      <c r="O27" s="1"/>
      <c r="P27" s="1"/>
      <c r="Q27" s="1"/>
      <c r="R27" s="45"/>
      <c r="S27" s="44"/>
      <c r="T27" s="42"/>
      <c r="U27" s="46"/>
      <c r="V27" s="27"/>
      <c r="W27" s="47"/>
      <c r="X27" s="27"/>
    </row>
    <row r="28" spans="1:24" ht="18" customHeight="1" x14ac:dyDescent="0.3">
      <c r="A28" s="14" t="s">
        <v>19</v>
      </c>
      <c r="B28" s="29">
        <v>50</v>
      </c>
      <c r="C28" s="30">
        <v>100</v>
      </c>
      <c r="D28" s="7">
        <f t="shared" si="0"/>
        <v>0.5</v>
      </c>
      <c r="E28" s="10">
        <v>0.03</v>
      </c>
      <c r="F28" s="23">
        <v>0.04</v>
      </c>
      <c r="G28" s="61" t="s">
        <v>34</v>
      </c>
      <c r="H28" s="61"/>
      <c r="I28" s="61"/>
      <c r="J28" s="61"/>
      <c r="K28" s="61"/>
      <c r="L28" s="1"/>
      <c r="M28" s="1"/>
      <c r="N28" s="1"/>
      <c r="O28" s="1"/>
      <c r="P28" s="1"/>
      <c r="Q28" s="1"/>
      <c r="R28" s="45">
        <v>1</v>
      </c>
      <c r="S28" s="44">
        <f t="shared" si="1"/>
        <v>0.47499999999999998</v>
      </c>
      <c r="T28" s="42">
        <v>0.05</v>
      </c>
      <c r="U28" s="44">
        <f>E28-0.01</f>
        <v>1.9999999999999997E-2</v>
      </c>
      <c r="V28" s="27">
        <v>0.02</v>
      </c>
      <c r="W28" s="44">
        <f>F28-0.01</f>
        <v>0.03</v>
      </c>
      <c r="X28" s="27"/>
    </row>
    <row r="29" spans="1:24" ht="84.95" customHeight="1" x14ac:dyDescent="0.3">
      <c r="A29" s="14"/>
      <c r="B29" s="33"/>
      <c r="C29" s="33"/>
      <c r="D29" s="7"/>
      <c r="E29" s="10"/>
      <c r="F29" s="23"/>
      <c r="G29" s="15"/>
      <c r="H29" s="1"/>
      <c r="I29" s="1"/>
      <c r="J29" s="1"/>
      <c r="K29" s="1"/>
      <c r="L29" s="1"/>
      <c r="M29" s="1"/>
      <c r="N29" s="1"/>
      <c r="O29" s="1"/>
      <c r="P29" s="1"/>
      <c r="Q29" s="1"/>
      <c r="R29" s="45"/>
      <c r="S29" s="44"/>
      <c r="T29" s="42"/>
      <c r="U29" s="46"/>
      <c r="V29" s="27"/>
      <c r="W29" s="47"/>
      <c r="X29" s="27"/>
    </row>
    <row r="30" spans="1:24" ht="18" customHeight="1" x14ac:dyDescent="0.3">
      <c r="A30" s="14" t="s">
        <v>43</v>
      </c>
      <c r="B30" s="29">
        <v>50</v>
      </c>
      <c r="C30" s="30">
        <v>100</v>
      </c>
      <c r="D30" s="7">
        <f t="shared" si="0"/>
        <v>0.5</v>
      </c>
      <c r="E30" s="10">
        <v>0.02</v>
      </c>
      <c r="F30" s="23">
        <v>0.02</v>
      </c>
      <c r="G30" s="61" t="s">
        <v>35</v>
      </c>
      <c r="H30" s="61"/>
      <c r="I30" s="61"/>
      <c r="J30" s="61"/>
      <c r="K30" s="61"/>
      <c r="L30" s="1"/>
      <c r="M30" s="1"/>
      <c r="N30" s="1"/>
      <c r="O30" s="1"/>
      <c r="P30" s="1"/>
      <c r="Q30" s="1"/>
      <c r="R30" s="45">
        <v>1</v>
      </c>
      <c r="S30" s="44">
        <f t="shared" si="1"/>
        <v>0.47499999999999998</v>
      </c>
      <c r="T30" s="42">
        <v>0.05</v>
      </c>
      <c r="U30" s="44">
        <f>E30-0.01</f>
        <v>0.01</v>
      </c>
      <c r="V30" s="27">
        <v>0.02</v>
      </c>
      <c r="W30" s="44">
        <f>F30-0.01</f>
        <v>0.01</v>
      </c>
      <c r="X30" s="27"/>
    </row>
    <row r="31" spans="1:24" ht="84.95" customHeight="1" x14ac:dyDescent="0.3">
      <c r="A31" s="14"/>
      <c r="B31" s="33"/>
      <c r="C31" s="33"/>
      <c r="D31" s="7"/>
      <c r="E31" s="10"/>
      <c r="F31" s="23"/>
      <c r="G31" s="15"/>
      <c r="H31" s="1"/>
      <c r="I31" s="1"/>
      <c r="J31" s="1"/>
      <c r="K31" s="1"/>
      <c r="L31" s="1"/>
      <c r="M31" s="1"/>
      <c r="N31" s="1"/>
      <c r="O31" s="1"/>
      <c r="P31" s="1"/>
      <c r="Q31" s="1"/>
      <c r="R31" s="45"/>
      <c r="S31" s="44"/>
      <c r="T31" s="42"/>
      <c r="U31" s="46"/>
      <c r="V31" s="27"/>
      <c r="W31" s="47"/>
      <c r="X31" s="27"/>
    </row>
    <row r="32" spans="1:24" ht="18" customHeight="1" x14ac:dyDescent="0.3">
      <c r="A32" s="14" t="s">
        <v>20</v>
      </c>
      <c r="B32" s="29">
        <v>50</v>
      </c>
      <c r="C32" s="30">
        <v>100</v>
      </c>
      <c r="D32" s="7">
        <f t="shared" si="0"/>
        <v>0.5</v>
      </c>
      <c r="E32" s="10">
        <v>0.04</v>
      </c>
      <c r="F32" s="23">
        <v>0.02</v>
      </c>
      <c r="G32" s="61" t="s">
        <v>36</v>
      </c>
      <c r="H32" s="61"/>
      <c r="I32" s="61"/>
      <c r="J32" s="61"/>
      <c r="K32" s="61"/>
      <c r="L32" s="1"/>
      <c r="M32" s="1"/>
      <c r="N32" s="1"/>
      <c r="O32" s="1"/>
      <c r="P32" s="1"/>
      <c r="Q32" s="1"/>
      <c r="R32" s="45">
        <v>1</v>
      </c>
      <c r="S32" s="44">
        <f t="shared" si="1"/>
        <v>0.47499999999999998</v>
      </c>
      <c r="T32" s="42">
        <v>0.05</v>
      </c>
      <c r="U32" s="44">
        <f>E32-0.01</f>
        <v>0.03</v>
      </c>
      <c r="V32" s="27">
        <v>0.02</v>
      </c>
      <c r="W32" s="44">
        <f>F32-0.01</f>
        <v>0.01</v>
      </c>
      <c r="X32" s="27"/>
    </row>
    <row r="33" spans="1:24" ht="84.95" customHeight="1" x14ac:dyDescent="0.3">
      <c r="A33" s="14"/>
      <c r="B33" s="33"/>
      <c r="C33" s="33"/>
      <c r="D33" s="7"/>
      <c r="E33" s="10"/>
      <c r="F33" s="23"/>
      <c r="G33" s="15"/>
      <c r="H33" s="1"/>
      <c r="I33" s="1"/>
      <c r="J33" s="1"/>
      <c r="K33" s="1"/>
      <c r="L33" s="1"/>
      <c r="M33" s="1"/>
      <c r="N33" s="1"/>
      <c r="O33" s="1"/>
      <c r="P33" s="1"/>
      <c r="Q33" s="1"/>
      <c r="R33" s="45"/>
      <c r="S33" s="44"/>
      <c r="T33" s="42"/>
      <c r="U33" s="46"/>
      <c r="V33" s="27"/>
      <c r="W33" s="47"/>
      <c r="X33" s="27"/>
    </row>
    <row r="34" spans="1:24" ht="18" customHeight="1" x14ac:dyDescent="0.3">
      <c r="A34" s="14" t="s">
        <v>21</v>
      </c>
      <c r="B34" s="29">
        <v>50</v>
      </c>
      <c r="C34" s="30">
        <v>100</v>
      </c>
      <c r="D34" s="7">
        <f t="shared" si="0"/>
        <v>0.5</v>
      </c>
      <c r="E34" s="10">
        <v>0.03</v>
      </c>
      <c r="F34" s="23">
        <v>0.03</v>
      </c>
      <c r="G34" s="61" t="s">
        <v>37</v>
      </c>
      <c r="H34" s="61"/>
      <c r="I34" s="61"/>
      <c r="J34" s="61"/>
      <c r="K34" s="61"/>
      <c r="L34" s="1"/>
      <c r="M34" s="1"/>
      <c r="N34" s="1"/>
      <c r="O34" s="1"/>
      <c r="P34" s="1"/>
      <c r="Q34" s="1"/>
      <c r="R34" s="45">
        <v>1</v>
      </c>
      <c r="S34" s="44">
        <f t="shared" si="1"/>
        <v>0.47499999999999998</v>
      </c>
      <c r="T34" s="42">
        <v>0.05</v>
      </c>
      <c r="U34" s="44">
        <f>E34-0.01</f>
        <v>1.9999999999999997E-2</v>
      </c>
      <c r="V34" s="27">
        <v>0.02</v>
      </c>
      <c r="W34" s="44">
        <f>F34-0.01</f>
        <v>1.9999999999999997E-2</v>
      </c>
      <c r="X34" s="27"/>
    </row>
    <row r="35" spans="1:24" ht="84.95" customHeight="1" x14ac:dyDescent="0.3">
      <c r="A35" s="14"/>
      <c r="B35" s="33"/>
      <c r="C35" s="33"/>
      <c r="D35" s="7"/>
      <c r="E35" s="10"/>
      <c r="F35" s="23"/>
      <c r="G35" s="15"/>
      <c r="H35" s="1"/>
      <c r="I35" s="1"/>
      <c r="J35" s="1"/>
      <c r="K35" s="1"/>
      <c r="L35" s="1"/>
      <c r="M35" s="1"/>
      <c r="N35" s="1"/>
      <c r="O35" s="1"/>
      <c r="P35" s="1"/>
      <c r="Q35" s="1"/>
      <c r="R35" s="45"/>
      <c r="S35" s="44"/>
      <c r="T35" s="42"/>
      <c r="U35" s="46"/>
      <c r="V35" s="27"/>
      <c r="W35" s="47"/>
      <c r="X35" s="27"/>
    </row>
    <row r="36" spans="1:24" ht="18" customHeight="1" x14ac:dyDescent="0.3">
      <c r="A36" s="14" t="s">
        <v>22</v>
      </c>
      <c r="B36" s="29">
        <v>50</v>
      </c>
      <c r="C36" s="30">
        <v>100</v>
      </c>
      <c r="D36" s="7">
        <f t="shared" si="0"/>
        <v>0.5</v>
      </c>
      <c r="E36" s="10">
        <v>0.03</v>
      </c>
      <c r="F36" s="23">
        <v>0.02</v>
      </c>
      <c r="G36" s="61" t="s">
        <v>38</v>
      </c>
      <c r="H36" s="61"/>
      <c r="I36" s="61"/>
      <c r="J36" s="61"/>
      <c r="K36" s="61"/>
      <c r="L36" s="1"/>
      <c r="M36" s="1"/>
      <c r="N36" s="1"/>
      <c r="O36" s="1"/>
      <c r="P36" s="1"/>
      <c r="Q36" s="1"/>
      <c r="R36" s="45">
        <v>1</v>
      </c>
      <c r="S36" s="44">
        <f t="shared" si="1"/>
        <v>0.47499999999999998</v>
      </c>
      <c r="T36" s="42">
        <v>0.05</v>
      </c>
      <c r="U36" s="44">
        <f>E36-0.01</f>
        <v>1.9999999999999997E-2</v>
      </c>
      <c r="V36" s="27">
        <v>0.02</v>
      </c>
      <c r="W36" s="44">
        <f>F36-0.01</f>
        <v>0.01</v>
      </c>
      <c r="X36" s="27"/>
    </row>
    <row r="37" spans="1:24" ht="84.95" customHeight="1" x14ac:dyDescent="0.3">
      <c r="A37" s="14"/>
      <c r="B37" s="33"/>
      <c r="C37" s="33"/>
      <c r="D37" s="7"/>
      <c r="E37" s="10"/>
      <c r="F37" s="23"/>
      <c r="G37" s="15"/>
      <c r="H37" s="1"/>
      <c r="I37" s="1"/>
      <c r="J37" s="1"/>
      <c r="K37" s="1"/>
      <c r="L37" s="1"/>
      <c r="M37" s="1"/>
      <c r="N37" s="1"/>
      <c r="O37" s="1"/>
      <c r="P37" s="1"/>
      <c r="Q37" s="1"/>
      <c r="R37" s="45"/>
      <c r="S37" s="44"/>
      <c r="T37" s="42"/>
      <c r="U37" s="46"/>
      <c r="V37" s="27"/>
      <c r="W37" s="47"/>
      <c r="X37" s="27"/>
    </row>
    <row r="38" spans="1:24" ht="18" customHeight="1" x14ac:dyDescent="0.3">
      <c r="A38" s="14" t="s">
        <v>23</v>
      </c>
      <c r="B38" s="29">
        <v>50</v>
      </c>
      <c r="C38" s="30">
        <v>100</v>
      </c>
      <c r="D38" s="7">
        <f t="shared" si="0"/>
        <v>0.5</v>
      </c>
      <c r="E38" s="10">
        <v>0.05</v>
      </c>
      <c r="F38" s="23">
        <v>0.03</v>
      </c>
      <c r="G38" s="61" t="s">
        <v>39</v>
      </c>
      <c r="H38" s="61"/>
      <c r="I38" s="61"/>
      <c r="J38" s="61"/>
      <c r="K38" s="61"/>
      <c r="L38" s="1"/>
      <c r="M38" s="1"/>
      <c r="N38" s="1"/>
      <c r="O38" s="1"/>
      <c r="P38" s="1"/>
      <c r="Q38" s="1"/>
      <c r="R38" s="45">
        <v>1</v>
      </c>
      <c r="S38" s="44">
        <f t="shared" si="1"/>
        <v>0.47499999999999998</v>
      </c>
      <c r="T38" s="42">
        <v>0.05</v>
      </c>
      <c r="U38" s="44">
        <f>E38-0.01</f>
        <v>0.04</v>
      </c>
      <c r="V38" s="27">
        <v>0.02</v>
      </c>
      <c r="W38" s="44">
        <f>F38-0.01</f>
        <v>1.9999999999999997E-2</v>
      </c>
      <c r="X38" s="27"/>
    </row>
    <row r="39" spans="1:24" ht="84.95" customHeight="1" x14ac:dyDescent="0.3">
      <c r="A39" s="14"/>
      <c r="B39" s="33"/>
      <c r="C39" s="33"/>
      <c r="D39" s="7"/>
      <c r="E39" s="10"/>
      <c r="F39" s="23"/>
      <c r="G39" s="15"/>
      <c r="H39" s="1"/>
      <c r="I39" s="1"/>
      <c r="J39" s="1"/>
      <c r="K39" s="1"/>
      <c r="L39" s="1"/>
      <c r="M39" s="1"/>
      <c r="N39" s="1"/>
      <c r="O39" s="1"/>
      <c r="P39" s="1"/>
      <c r="Q39" s="1"/>
      <c r="R39" s="45"/>
      <c r="S39" s="44"/>
      <c r="T39" s="42"/>
      <c r="U39" s="46"/>
      <c r="V39" s="27"/>
      <c r="W39" s="47"/>
      <c r="X39" s="27"/>
    </row>
    <row r="40" spans="1:24" ht="18" customHeight="1" x14ac:dyDescent="0.3">
      <c r="A40" s="14" t="s">
        <v>24</v>
      </c>
      <c r="B40" s="29">
        <v>50</v>
      </c>
      <c r="C40" s="30">
        <v>100</v>
      </c>
      <c r="D40" s="7">
        <f t="shared" si="0"/>
        <v>0.5</v>
      </c>
      <c r="E40" s="10">
        <v>0.03</v>
      </c>
      <c r="F40" s="23">
        <v>0.02</v>
      </c>
      <c r="G40" s="61" t="s">
        <v>40</v>
      </c>
      <c r="H40" s="61"/>
      <c r="I40" s="61"/>
      <c r="J40" s="61"/>
      <c r="K40" s="61"/>
      <c r="L40" s="1"/>
      <c r="M40" s="1"/>
      <c r="N40" s="1"/>
      <c r="O40" s="1"/>
      <c r="P40" s="1"/>
      <c r="Q40" s="1"/>
      <c r="R40" s="45">
        <v>1</v>
      </c>
      <c r="S40" s="44">
        <f t="shared" si="1"/>
        <v>0.47499999999999998</v>
      </c>
      <c r="T40" s="42">
        <v>0.05</v>
      </c>
      <c r="U40" s="44">
        <f>E40-0.01</f>
        <v>1.9999999999999997E-2</v>
      </c>
      <c r="V40" s="27">
        <v>0.02</v>
      </c>
      <c r="W40" s="44">
        <f>F40-0.01</f>
        <v>0.01</v>
      </c>
      <c r="X40" s="27"/>
    </row>
    <row r="41" spans="1:24" x14ac:dyDescent="0.25">
      <c r="A41" s="1"/>
      <c r="B41" s="31"/>
      <c r="C41" s="31"/>
      <c r="D41" s="8"/>
      <c r="E41" s="11"/>
      <c r="F41" s="1"/>
      <c r="G41" s="1"/>
      <c r="H41" s="1"/>
      <c r="I41" s="1"/>
      <c r="J41" s="1"/>
      <c r="K41" s="1"/>
      <c r="L41" s="1"/>
      <c r="M41" s="1"/>
      <c r="N41" s="1"/>
      <c r="O41" s="1"/>
      <c r="P41" s="1"/>
      <c r="Q41" s="1"/>
      <c r="R41" s="27"/>
      <c r="S41" s="27"/>
      <c r="T41" s="27"/>
      <c r="U41" s="27"/>
      <c r="V41" s="27"/>
      <c r="W41" s="27"/>
      <c r="X41" s="27"/>
    </row>
    <row r="42" spans="1:24" x14ac:dyDescent="0.25">
      <c r="A42" s="1"/>
      <c r="B42" s="31"/>
      <c r="C42" s="31"/>
      <c r="D42" s="1"/>
      <c r="E42" s="1"/>
      <c r="F42" s="1"/>
      <c r="G42" s="1"/>
      <c r="H42" s="1"/>
      <c r="I42" s="1"/>
      <c r="J42" s="1"/>
      <c r="K42" s="1"/>
      <c r="L42" s="1"/>
      <c r="M42" s="1"/>
      <c r="N42" s="1"/>
      <c r="O42" s="1"/>
      <c r="P42" s="1"/>
      <c r="Q42" s="1"/>
      <c r="R42" s="27"/>
      <c r="S42" s="27"/>
      <c r="T42" s="27"/>
      <c r="U42" s="27"/>
      <c r="V42" s="27"/>
      <c r="W42" s="27"/>
      <c r="X42" s="27"/>
    </row>
    <row r="43" spans="1:24" x14ac:dyDescent="0.25">
      <c r="A43" s="1"/>
      <c r="B43" s="31"/>
      <c r="C43" s="31"/>
      <c r="D43" s="1"/>
      <c r="E43" s="1"/>
      <c r="F43" s="1"/>
      <c r="G43" s="1"/>
      <c r="H43" s="1"/>
      <c r="I43" s="1"/>
      <c r="J43" s="1"/>
      <c r="K43" s="1"/>
      <c r="L43" s="1"/>
      <c r="M43" s="1"/>
      <c r="N43" s="1"/>
      <c r="O43" s="1"/>
      <c r="P43" s="1"/>
      <c r="Q43" s="1"/>
      <c r="R43" s="27"/>
      <c r="S43" s="27"/>
      <c r="T43" s="27"/>
      <c r="U43" s="27"/>
      <c r="V43" s="27"/>
      <c r="W43" s="27"/>
      <c r="X43" s="27"/>
    </row>
    <row r="44" spans="1:24" x14ac:dyDescent="0.25">
      <c r="A44" s="1"/>
      <c r="B44" s="31"/>
      <c r="C44" s="31"/>
      <c r="D44" s="1"/>
      <c r="E44" s="1"/>
      <c r="F44" s="1"/>
      <c r="G44" s="1"/>
      <c r="H44" s="1"/>
      <c r="I44" s="1"/>
      <c r="J44" s="1"/>
      <c r="K44" s="1"/>
      <c r="L44" s="1"/>
      <c r="M44" s="1"/>
      <c r="N44" s="1"/>
      <c r="O44" s="1"/>
      <c r="P44" s="1"/>
      <c r="Q44" s="1"/>
      <c r="R44" s="27"/>
      <c r="S44" s="27"/>
      <c r="T44" s="27"/>
      <c r="U44" s="27"/>
      <c r="V44" s="27"/>
      <c r="W44" s="27"/>
      <c r="X44" s="27"/>
    </row>
    <row r="45" spans="1:24" x14ac:dyDescent="0.25">
      <c r="B45" s="31"/>
      <c r="C45" s="31"/>
      <c r="D45" s="1"/>
      <c r="E45" s="1"/>
      <c r="F45" s="1"/>
      <c r="G45" s="1"/>
      <c r="H45" s="1"/>
      <c r="I45" s="1"/>
      <c r="J45" s="1"/>
      <c r="K45" s="1"/>
      <c r="L45" s="1"/>
      <c r="M45" s="1"/>
      <c r="N45" s="1"/>
      <c r="O45" s="1"/>
      <c r="P45" s="1"/>
      <c r="Q45" s="1"/>
      <c r="R45" s="27"/>
      <c r="S45" s="27"/>
      <c r="T45" s="27"/>
      <c r="U45" s="27"/>
      <c r="V45" s="27"/>
      <c r="W45" s="27"/>
      <c r="X45" s="27"/>
    </row>
    <row r="46" spans="1:24" ht="21" x14ac:dyDescent="0.35">
      <c r="A46" s="4" t="s">
        <v>44</v>
      </c>
      <c r="B46" s="31"/>
      <c r="C46" s="31"/>
      <c r="D46" s="1"/>
      <c r="E46" s="1"/>
      <c r="F46" s="1"/>
      <c r="G46" s="1"/>
      <c r="H46" s="1"/>
      <c r="I46" s="1"/>
      <c r="J46" s="1"/>
      <c r="K46" s="1"/>
      <c r="L46" s="1"/>
      <c r="M46" s="1"/>
      <c r="N46" s="1"/>
      <c r="O46" s="1"/>
      <c r="P46" s="1"/>
      <c r="Q46" s="1"/>
      <c r="R46" s="27"/>
      <c r="S46" s="27"/>
      <c r="T46" s="27"/>
      <c r="U46" s="27"/>
      <c r="V46" s="27"/>
      <c r="W46" s="27"/>
      <c r="X46" s="27"/>
    </row>
    <row r="47" spans="1:24" x14ac:dyDescent="0.25">
      <c r="A47" s="1"/>
      <c r="B47" s="31"/>
      <c r="C47" s="31"/>
      <c r="D47" s="1"/>
      <c r="E47" s="1"/>
      <c r="F47" s="1"/>
      <c r="G47" s="1"/>
      <c r="H47" s="1"/>
      <c r="I47" s="1"/>
      <c r="J47" s="1"/>
      <c r="K47" s="1"/>
      <c r="L47" s="1"/>
      <c r="M47" s="1"/>
      <c r="N47" s="1"/>
      <c r="O47" s="1"/>
      <c r="P47" s="1"/>
      <c r="Q47" s="1"/>
      <c r="R47" s="27"/>
      <c r="S47" s="27"/>
      <c r="T47" s="27"/>
      <c r="U47" s="27"/>
      <c r="V47" s="27"/>
      <c r="W47" s="27"/>
      <c r="X47" s="27"/>
    </row>
    <row r="48" spans="1:24" ht="18.75" x14ac:dyDescent="0.3">
      <c r="A48" s="1"/>
      <c r="B48" s="31"/>
      <c r="C48" s="31"/>
      <c r="D48" s="1"/>
      <c r="E48" s="16">
        <v>2018</v>
      </c>
      <c r="F48" s="17">
        <v>2018</v>
      </c>
      <c r="G48" s="1"/>
      <c r="H48" s="1"/>
      <c r="I48" s="1"/>
      <c r="J48" s="1"/>
      <c r="K48" s="1"/>
      <c r="L48" s="1"/>
      <c r="M48" s="1"/>
      <c r="N48" s="1"/>
      <c r="O48" s="1"/>
      <c r="P48" s="1"/>
      <c r="Q48" s="1"/>
      <c r="R48" s="27"/>
      <c r="S48" s="27"/>
      <c r="T48" s="27"/>
      <c r="U48" s="27"/>
      <c r="V48" s="27"/>
      <c r="W48" s="27"/>
      <c r="X48" s="27"/>
    </row>
    <row r="49" spans="1:24" ht="18.75" x14ac:dyDescent="0.3">
      <c r="A49" s="14" t="s">
        <v>6</v>
      </c>
      <c r="B49" s="32" t="s">
        <v>7</v>
      </c>
      <c r="C49" s="32" t="s">
        <v>8</v>
      </c>
      <c r="D49" s="6" t="s">
        <v>9</v>
      </c>
      <c r="E49" s="16" t="s">
        <v>87</v>
      </c>
      <c r="F49" s="13" t="s">
        <v>88</v>
      </c>
      <c r="G49" s="21"/>
      <c r="H49" s="20"/>
      <c r="I49" s="1"/>
      <c r="J49" s="1"/>
      <c r="K49" s="1"/>
      <c r="L49" s="1"/>
      <c r="M49" s="1"/>
      <c r="N49" s="1"/>
      <c r="O49" s="1"/>
      <c r="P49" s="1"/>
      <c r="Q49" s="1"/>
      <c r="R49" s="42" t="s">
        <v>0</v>
      </c>
      <c r="S49" s="42" t="s">
        <v>1</v>
      </c>
      <c r="T49" s="27"/>
      <c r="U49" s="27" t="s">
        <v>41</v>
      </c>
      <c r="V49" s="27"/>
      <c r="W49" s="27" t="s">
        <v>42</v>
      </c>
      <c r="X49" s="27"/>
    </row>
    <row r="50" spans="1:24" ht="18.75" x14ac:dyDescent="0.3">
      <c r="A50" s="15" t="s">
        <v>26</v>
      </c>
      <c r="B50" s="34">
        <v>50</v>
      </c>
      <c r="C50" s="34">
        <v>100</v>
      </c>
      <c r="D50" s="7">
        <f t="shared" ref="D50" si="2">B50/C50</f>
        <v>0.5</v>
      </c>
      <c r="E50" s="38">
        <v>3.2000000000000001E-2</v>
      </c>
      <c r="F50" s="39">
        <v>4.2999999999999997E-2</v>
      </c>
      <c r="G50" s="2"/>
      <c r="H50" s="3"/>
      <c r="I50" s="1"/>
      <c r="J50" s="1"/>
      <c r="K50" s="1"/>
      <c r="L50" s="1"/>
      <c r="M50" s="1"/>
      <c r="N50" s="1"/>
      <c r="O50" s="1"/>
      <c r="P50" s="1"/>
      <c r="Q50" s="1"/>
      <c r="R50" s="45">
        <v>1</v>
      </c>
      <c r="S50" s="44">
        <f t="shared" ref="S50" si="3">D50-0.025</f>
        <v>0.47499999999999998</v>
      </c>
      <c r="T50" s="42">
        <v>0.05</v>
      </c>
      <c r="U50" s="44">
        <f>E50-0.01</f>
        <v>2.1999999999999999E-2</v>
      </c>
      <c r="V50" s="27">
        <v>0.02</v>
      </c>
      <c r="W50" s="44">
        <f>F50-0.01</f>
        <v>3.2999999999999995E-2</v>
      </c>
      <c r="X50" s="27"/>
    </row>
    <row r="51" spans="1:24" x14ac:dyDescent="0.25">
      <c r="A51" s="1"/>
      <c r="B51" s="31"/>
      <c r="C51" s="31"/>
      <c r="D51" s="1"/>
      <c r="E51" s="1"/>
      <c r="F51" s="1"/>
      <c r="G51" s="1"/>
      <c r="H51" s="1"/>
      <c r="I51" s="1"/>
      <c r="J51" s="1"/>
      <c r="K51" s="1"/>
      <c r="L51" s="1"/>
      <c r="M51" s="1"/>
      <c r="N51" s="1"/>
      <c r="O51" s="1"/>
      <c r="P51" s="1"/>
      <c r="Q51" s="1"/>
      <c r="R51" s="27"/>
      <c r="S51" s="27"/>
      <c r="T51" s="27"/>
      <c r="U51" s="27"/>
      <c r="V51" s="27"/>
      <c r="W51" s="27"/>
      <c r="X51" s="27"/>
    </row>
    <row r="52" spans="1:24" x14ac:dyDescent="0.25">
      <c r="A52" s="1"/>
      <c r="B52" s="31"/>
      <c r="C52" s="31"/>
      <c r="D52" s="1"/>
      <c r="E52" s="1"/>
      <c r="F52" s="1"/>
      <c r="G52" s="1"/>
      <c r="H52" s="1"/>
      <c r="I52" s="1"/>
      <c r="J52" s="1"/>
      <c r="K52" s="1"/>
      <c r="L52" s="1"/>
      <c r="M52" s="1"/>
      <c r="N52" s="1"/>
      <c r="O52" s="1"/>
      <c r="P52" s="1"/>
      <c r="Q52" s="1"/>
      <c r="R52" s="27"/>
      <c r="S52" s="27"/>
      <c r="T52" s="27"/>
      <c r="U52" s="27"/>
      <c r="V52" s="27"/>
      <c r="W52" s="27"/>
      <c r="X52" s="27"/>
    </row>
    <row r="53" spans="1:24" x14ac:dyDescent="0.25">
      <c r="A53" s="1"/>
      <c r="B53" s="31"/>
      <c r="C53" s="31"/>
      <c r="D53" s="1"/>
      <c r="E53" s="1"/>
      <c r="F53" s="1"/>
      <c r="G53" s="1"/>
      <c r="H53" s="1"/>
      <c r="I53" s="1"/>
      <c r="J53" s="1"/>
      <c r="K53" s="1"/>
      <c r="L53" s="1"/>
      <c r="M53" s="1"/>
      <c r="N53" s="1"/>
      <c r="O53" s="1"/>
      <c r="P53" s="1"/>
      <c r="Q53" s="1"/>
      <c r="R53" s="27"/>
      <c r="S53" s="27"/>
      <c r="T53" s="27"/>
      <c r="U53" s="27"/>
      <c r="V53" s="27"/>
      <c r="W53" s="27"/>
      <c r="X53" s="27"/>
    </row>
    <row r="54" spans="1:24" x14ac:dyDescent="0.25">
      <c r="A54" s="1"/>
      <c r="B54" s="31"/>
      <c r="C54" s="31"/>
      <c r="D54" s="1"/>
      <c r="E54" s="1"/>
      <c r="F54" s="1"/>
      <c r="G54" s="1"/>
      <c r="H54" s="1"/>
      <c r="I54" s="1"/>
      <c r="J54" s="1"/>
      <c r="K54" s="1"/>
      <c r="L54" s="1"/>
      <c r="M54" s="1"/>
      <c r="N54" s="1"/>
      <c r="O54" s="1"/>
      <c r="P54" s="1"/>
      <c r="Q54" s="1"/>
      <c r="R54" s="27"/>
      <c r="S54" s="27"/>
      <c r="T54" s="27"/>
      <c r="U54" s="27"/>
      <c r="V54" s="27"/>
      <c r="W54" s="27"/>
      <c r="X54" s="27"/>
    </row>
    <row r="55" spans="1:24" x14ac:dyDescent="0.25">
      <c r="A55" s="1"/>
      <c r="B55" s="31"/>
      <c r="C55" s="31"/>
      <c r="D55" s="1"/>
      <c r="E55" s="1"/>
      <c r="F55" s="1"/>
      <c r="G55" s="1"/>
      <c r="H55" s="1"/>
      <c r="I55" s="1"/>
      <c r="J55" s="1"/>
      <c r="K55" s="1"/>
      <c r="L55" s="1"/>
      <c r="M55" s="1"/>
      <c r="N55" s="1"/>
      <c r="O55" s="1"/>
      <c r="P55" s="1"/>
      <c r="Q55" s="1"/>
      <c r="R55" s="27"/>
      <c r="S55" s="27"/>
      <c r="T55" s="27"/>
      <c r="U55" s="27"/>
      <c r="V55" s="27"/>
      <c r="W55" s="27"/>
      <c r="X55" s="27"/>
    </row>
    <row r="56" spans="1:24" x14ac:dyDescent="0.25">
      <c r="A56" s="1"/>
      <c r="B56" s="31"/>
      <c r="C56" s="31"/>
      <c r="D56" s="1"/>
      <c r="E56" s="1"/>
      <c r="F56" s="1"/>
      <c r="G56" s="1"/>
      <c r="H56" s="1"/>
      <c r="I56" s="1"/>
      <c r="J56" s="1"/>
      <c r="K56" s="1"/>
      <c r="L56" s="1"/>
      <c r="M56" s="1"/>
      <c r="N56" s="1"/>
      <c r="O56" s="1"/>
      <c r="P56" s="1"/>
      <c r="Q56" s="1"/>
      <c r="R56" s="27"/>
      <c r="S56" s="27"/>
      <c r="T56" s="27"/>
      <c r="U56" s="27"/>
      <c r="V56" s="27"/>
      <c r="W56" s="27"/>
      <c r="X56" s="27"/>
    </row>
    <row r="57" spans="1:24" x14ac:dyDescent="0.25">
      <c r="A57" s="1"/>
      <c r="B57" s="31"/>
      <c r="C57" s="31"/>
      <c r="D57" s="1"/>
      <c r="E57" s="1"/>
      <c r="F57" s="1"/>
      <c r="G57" s="1"/>
      <c r="H57" s="1"/>
      <c r="I57" s="1"/>
      <c r="J57" s="1"/>
      <c r="K57" s="1"/>
      <c r="L57" s="1"/>
      <c r="M57" s="1"/>
      <c r="N57" s="1"/>
      <c r="O57" s="1"/>
      <c r="P57" s="1"/>
      <c r="Q57" s="1"/>
      <c r="R57" s="27"/>
      <c r="S57" s="27"/>
      <c r="T57" s="27"/>
      <c r="U57" s="27"/>
      <c r="V57" s="27"/>
      <c r="W57" s="27"/>
      <c r="X57" s="27"/>
    </row>
    <row r="58" spans="1:24" ht="18.75" x14ac:dyDescent="0.3">
      <c r="A58" s="1"/>
      <c r="B58" s="31"/>
      <c r="C58" s="31"/>
      <c r="D58" s="1"/>
      <c r="E58" s="16">
        <v>2018</v>
      </c>
      <c r="F58" s="17">
        <v>2018</v>
      </c>
      <c r="G58" s="1"/>
      <c r="H58" s="1"/>
      <c r="I58" s="1"/>
      <c r="J58" s="1"/>
      <c r="K58" s="1"/>
      <c r="L58" s="1"/>
      <c r="M58" s="1"/>
      <c r="N58" s="1"/>
      <c r="O58" s="1"/>
      <c r="P58" s="1"/>
      <c r="Q58" s="1"/>
      <c r="R58" s="27"/>
      <c r="S58" s="27"/>
      <c r="T58" s="27"/>
      <c r="U58" s="27"/>
      <c r="V58" s="27"/>
      <c r="W58" s="27"/>
      <c r="X58" s="27"/>
    </row>
    <row r="59" spans="1:24" ht="18.75" x14ac:dyDescent="0.3">
      <c r="A59" s="14" t="s">
        <v>6</v>
      </c>
      <c r="B59" s="32" t="s">
        <v>7</v>
      </c>
      <c r="C59" s="32" t="s">
        <v>8</v>
      </c>
      <c r="D59" s="6" t="s">
        <v>9</v>
      </c>
      <c r="E59" s="16" t="s">
        <v>10</v>
      </c>
      <c r="F59" s="13" t="s">
        <v>11</v>
      </c>
      <c r="G59" s="1"/>
      <c r="H59" s="1"/>
      <c r="I59" s="1"/>
      <c r="J59" s="1"/>
      <c r="K59" s="1"/>
      <c r="L59" s="1"/>
      <c r="M59" s="1"/>
      <c r="N59" s="1"/>
      <c r="O59" s="1"/>
      <c r="P59" s="1"/>
      <c r="Q59" s="1"/>
      <c r="R59" s="42" t="s">
        <v>0</v>
      </c>
      <c r="S59" s="42" t="s">
        <v>1</v>
      </c>
      <c r="T59" s="27"/>
      <c r="U59" s="27" t="s">
        <v>41</v>
      </c>
      <c r="V59" s="27"/>
      <c r="W59" s="27" t="s">
        <v>42</v>
      </c>
      <c r="X59" s="27"/>
    </row>
    <row r="60" spans="1:24" ht="18.75" x14ac:dyDescent="0.3">
      <c r="A60" s="15" t="s">
        <v>27</v>
      </c>
      <c r="B60" s="34">
        <v>25000</v>
      </c>
      <c r="C60" s="34">
        <v>1000</v>
      </c>
      <c r="D60" s="12">
        <f>B60/C60</f>
        <v>25</v>
      </c>
      <c r="E60" s="19">
        <v>45.5</v>
      </c>
      <c r="F60" s="18">
        <v>37.5</v>
      </c>
      <c r="G60" s="1"/>
      <c r="H60" s="1"/>
      <c r="I60" s="1"/>
      <c r="J60" s="1"/>
      <c r="K60" s="1"/>
      <c r="L60" s="1"/>
      <c r="M60" s="1"/>
      <c r="N60" s="1"/>
      <c r="O60" s="1"/>
      <c r="P60" s="1"/>
      <c r="Q60" s="1"/>
      <c r="R60" s="42">
        <v>50</v>
      </c>
      <c r="S60" s="42">
        <f>D60-1.25</f>
        <v>23.75</v>
      </c>
      <c r="T60" s="27">
        <v>2.5</v>
      </c>
      <c r="U60" s="42">
        <f>E60-0.75</f>
        <v>44.75</v>
      </c>
      <c r="V60" s="27">
        <v>1.25</v>
      </c>
      <c r="W60" s="42">
        <f>F60-0.75</f>
        <v>36.75</v>
      </c>
      <c r="X60" s="27"/>
    </row>
    <row r="61" spans="1:24" x14ac:dyDescent="0.25">
      <c r="A61" s="1"/>
      <c r="B61" s="31"/>
      <c r="C61" s="31"/>
      <c r="D61" s="1"/>
      <c r="E61" s="41"/>
      <c r="F61" s="1"/>
      <c r="G61" s="1"/>
      <c r="H61" s="1"/>
      <c r="I61" s="1"/>
      <c r="J61" s="1"/>
      <c r="K61" s="1"/>
      <c r="L61" s="1"/>
      <c r="M61" s="1"/>
      <c r="N61" s="1"/>
      <c r="O61" s="1"/>
      <c r="P61" s="1"/>
      <c r="Q61" s="1"/>
      <c r="R61" s="27"/>
      <c r="S61" s="27"/>
      <c r="T61" s="27"/>
      <c r="U61" s="27"/>
      <c r="V61" s="27"/>
      <c r="W61" s="27"/>
      <c r="X61" s="27"/>
    </row>
    <row r="62" spans="1:24" x14ac:dyDescent="0.25">
      <c r="A62" s="1">
        <v>50</v>
      </c>
      <c r="B62" s="31"/>
      <c r="C62" s="31"/>
      <c r="D62" s="1"/>
      <c r="E62" s="41"/>
      <c r="F62" s="1"/>
      <c r="G62" s="1"/>
      <c r="H62" s="1"/>
      <c r="I62" s="1"/>
      <c r="J62" s="1"/>
      <c r="K62" s="1"/>
      <c r="L62" s="1"/>
      <c r="M62" s="1"/>
      <c r="N62" s="1"/>
      <c r="O62" s="1"/>
      <c r="P62" s="1"/>
      <c r="Q62" s="1"/>
      <c r="R62" s="27"/>
      <c r="S62" s="27"/>
      <c r="T62" s="27"/>
      <c r="U62" s="27"/>
      <c r="V62" s="27"/>
      <c r="W62" s="27"/>
      <c r="X62" s="27"/>
    </row>
    <row r="63" spans="1:24" x14ac:dyDescent="0.25">
      <c r="A63" s="1"/>
      <c r="B63" s="31"/>
      <c r="C63" s="31"/>
      <c r="D63" s="1"/>
      <c r="E63" s="41"/>
      <c r="F63" s="1"/>
      <c r="G63" s="1"/>
      <c r="H63" s="1"/>
      <c r="I63" s="1"/>
      <c r="J63" s="1"/>
      <c r="K63" s="1"/>
      <c r="L63" s="1"/>
      <c r="M63" s="1"/>
      <c r="N63" s="1"/>
      <c r="O63" s="1"/>
      <c r="P63" s="1"/>
      <c r="Q63" s="1"/>
      <c r="R63" s="27"/>
      <c r="S63" s="27"/>
      <c r="T63" s="27"/>
      <c r="U63" s="27"/>
      <c r="V63" s="27"/>
      <c r="W63" s="27"/>
      <c r="X63" s="27"/>
    </row>
    <row r="64" spans="1:24" x14ac:dyDescent="0.25">
      <c r="A64" s="1"/>
      <c r="B64" s="31"/>
      <c r="C64" s="31"/>
      <c r="D64" s="1"/>
      <c r="E64" s="41"/>
      <c r="F64" s="1"/>
      <c r="G64" s="1"/>
      <c r="H64" s="1"/>
      <c r="I64" s="1"/>
      <c r="J64" s="1"/>
      <c r="K64" s="1"/>
      <c r="L64" s="1"/>
      <c r="M64" s="1"/>
      <c r="N64" s="1"/>
      <c r="O64" s="1"/>
      <c r="P64" s="1"/>
      <c r="Q64" s="1"/>
      <c r="R64" s="27"/>
      <c r="S64" s="27"/>
      <c r="T64" s="27"/>
      <c r="U64" s="27"/>
      <c r="V64" s="27"/>
      <c r="W64" s="27"/>
      <c r="X64" s="27"/>
    </row>
    <row r="65" spans="1:24" x14ac:dyDescent="0.25">
      <c r="A65" s="1"/>
      <c r="B65" s="31"/>
      <c r="C65" s="31"/>
      <c r="D65" s="1"/>
      <c r="E65" s="41"/>
      <c r="F65" s="1"/>
      <c r="G65" s="1"/>
      <c r="H65" s="1"/>
      <c r="I65" s="1"/>
      <c r="J65" s="1"/>
      <c r="K65" s="1"/>
      <c r="L65" s="1"/>
      <c r="M65" s="1"/>
      <c r="N65" s="1"/>
      <c r="O65" s="1"/>
      <c r="P65" s="1"/>
      <c r="Q65" s="1"/>
      <c r="R65" s="27"/>
      <c r="S65" s="27"/>
      <c r="T65" s="27"/>
      <c r="U65" s="27"/>
      <c r="V65" s="27"/>
      <c r="W65" s="27"/>
      <c r="X65" s="27"/>
    </row>
    <row r="66" spans="1:24" x14ac:dyDescent="0.25">
      <c r="A66" s="1"/>
      <c r="B66" s="31"/>
      <c r="C66" s="31"/>
      <c r="D66" s="1"/>
      <c r="E66" s="41"/>
      <c r="F66" s="1"/>
      <c r="G66" s="1"/>
      <c r="H66" s="1"/>
      <c r="I66" s="1"/>
      <c r="J66" s="1"/>
      <c r="K66" s="1"/>
      <c r="L66" s="1"/>
      <c r="M66" s="1"/>
      <c r="N66" s="1"/>
      <c r="O66" s="1"/>
      <c r="P66" s="1"/>
      <c r="Q66" s="1"/>
      <c r="R66" s="27"/>
      <c r="S66" s="27"/>
      <c r="T66" s="27"/>
      <c r="U66" s="27"/>
      <c r="V66" s="27"/>
      <c r="W66" s="27"/>
      <c r="X66" s="27"/>
    </row>
    <row r="67" spans="1:24" ht="18.75" x14ac:dyDescent="0.3">
      <c r="A67" s="1"/>
      <c r="B67" s="31"/>
      <c r="C67" s="31"/>
      <c r="D67" s="1"/>
      <c r="E67" s="16">
        <v>2018</v>
      </c>
      <c r="F67" s="17">
        <v>2018</v>
      </c>
      <c r="G67" s="1"/>
      <c r="H67" s="1"/>
      <c r="I67" s="1"/>
      <c r="J67" s="1"/>
      <c r="K67" s="1"/>
      <c r="L67" s="1"/>
      <c r="M67" s="1"/>
      <c r="N67" s="1"/>
      <c r="O67" s="1"/>
      <c r="P67" s="1"/>
      <c r="Q67" s="1"/>
      <c r="R67" s="27"/>
      <c r="S67" s="27"/>
      <c r="T67" s="27"/>
      <c r="U67" s="27"/>
      <c r="V67" s="27"/>
      <c r="W67" s="27"/>
      <c r="X67" s="27"/>
    </row>
    <row r="68" spans="1:24" ht="18.75" x14ac:dyDescent="0.3">
      <c r="A68" s="14" t="s">
        <v>6</v>
      </c>
      <c r="B68" s="32" t="s">
        <v>7</v>
      </c>
      <c r="C68" s="32" t="s">
        <v>8</v>
      </c>
      <c r="D68" s="6" t="s">
        <v>9</v>
      </c>
      <c r="E68" s="16" t="s">
        <v>10</v>
      </c>
      <c r="F68" s="13" t="s">
        <v>11</v>
      </c>
      <c r="G68" s="1"/>
      <c r="H68" s="1"/>
      <c r="I68" s="1"/>
      <c r="J68" s="1"/>
      <c r="K68" s="1"/>
      <c r="L68" s="1"/>
      <c r="M68" s="1"/>
      <c r="N68" s="1"/>
      <c r="O68" s="1"/>
      <c r="P68" s="1"/>
      <c r="Q68" s="1"/>
      <c r="R68" s="42" t="s">
        <v>0</v>
      </c>
      <c r="S68" s="42" t="s">
        <v>1</v>
      </c>
      <c r="T68" s="27"/>
      <c r="U68" s="27" t="s">
        <v>41</v>
      </c>
      <c r="V68" s="27"/>
      <c r="W68" s="27" t="s">
        <v>42</v>
      </c>
      <c r="X68" s="27"/>
    </row>
    <row r="69" spans="1:24" ht="18.75" x14ac:dyDescent="0.3">
      <c r="A69" s="15" t="s">
        <v>45</v>
      </c>
      <c r="B69" s="34">
        <v>100000</v>
      </c>
      <c r="C69" s="34">
        <v>1000</v>
      </c>
      <c r="D69" s="12">
        <f>B69/C69</f>
        <v>100</v>
      </c>
      <c r="E69" s="19"/>
      <c r="F69" s="18"/>
      <c r="G69" s="1"/>
      <c r="H69" s="1"/>
      <c r="I69" s="1"/>
      <c r="J69" s="1"/>
      <c r="K69" s="1"/>
      <c r="L69" s="1"/>
      <c r="M69" s="1"/>
      <c r="N69" s="1"/>
      <c r="O69" s="1"/>
      <c r="P69" s="1"/>
      <c r="Q69" s="1"/>
      <c r="R69" s="42">
        <v>200</v>
      </c>
      <c r="S69" s="42">
        <f>D69-5</f>
        <v>95</v>
      </c>
      <c r="T69" s="27">
        <v>10</v>
      </c>
      <c r="U69" s="42">
        <f>E69-0.5</f>
        <v>-0.5</v>
      </c>
      <c r="V69" s="27">
        <v>5</v>
      </c>
      <c r="W69" s="42">
        <f>F69-0.5</f>
        <v>-0.5</v>
      </c>
      <c r="X69" s="27"/>
    </row>
    <row r="70" spans="1:24" x14ac:dyDescent="0.25">
      <c r="A70" s="1"/>
      <c r="B70" s="31"/>
      <c r="C70" s="31"/>
      <c r="D70" s="1"/>
      <c r="E70" s="1"/>
      <c r="F70" s="1"/>
      <c r="G70" s="1"/>
      <c r="H70" s="1"/>
      <c r="I70" s="1"/>
      <c r="J70" s="1"/>
      <c r="K70" s="1"/>
      <c r="L70" s="1"/>
      <c r="M70" s="1"/>
      <c r="N70" s="1"/>
      <c r="O70" s="1"/>
      <c r="P70" s="1"/>
      <c r="Q70" s="1"/>
      <c r="R70" s="27"/>
      <c r="S70" s="27"/>
      <c r="T70" s="27"/>
      <c r="U70" s="27"/>
      <c r="V70" s="27"/>
      <c r="W70" s="27"/>
      <c r="X70" s="27"/>
    </row>
    <row r="71" spans="1:24" x14ac:dyDescent="0.25">
      <c r="A71" s="1"/>
      <c r="B71" s="31"/>
      <c r="C71" s="31"/>
      <c r="D71" s="1"/>
      <c r="E71" s="1"/>
      <c r="F71" s="1"/>
      <c r="G71" s="1"/>
      <c r="H71" s="1"/>
      <c r="I71" s="1"/>
      <c r="J71" s="1"/>
      <c r="K71" s="1"/>
      <c r="L71" s="1"/>
      <c r="M71" s="1"/>
      <c r="N71" s="1"/>
      <c r="O71" s="1"/>
      <c r="P71" s="1"/>
      <c r="Q71" s="1"/>
      <c r="R71" s="27"/>
      <c r="S71" s="27"/>
      <c r="T71" s="27"/>
      <c r="U71" s="27"/>
      <c r="V71" s="27"/>
      <c r="W71" s="27"/>
      <c r="X71" s="27"/>
    </row>
    <row r="72" spans="1:24" x14ac:dyDescent="0.25">
      <c r="A72" s="1"/>
      <c r="B72" s="31"/>
      <c r="C72" s="31"/>
      <c r="D72" s="1"/>
      <c r="E72" s="1"/>
      <c r="F72" s="1"/>
      <c r="G72" s="1"/>
      <c r="H72" s="1"/>
      <c r="I72" s="1"/>
      <c r="J72" s="1"/>
      <c r="K72" s="1"/>
      <c r="L72" s="1"/>
      <c r="M72" s="1"/>
      <c r="N72" s="1"/>
      <c r="O72" s="1"/>
      <c r="P72" s="1"/>
      <c r="Q72" s="1"/>
      <c r="R72" s="27"/>
      <c r="S72" s="27"/>
      <c r="T72" s="27"/>
      <c r="U72" s="27"/>
      <c r="V72" s="27"/>
      <c r="W72" s="27"/>
      <c r="X72" s="27"/>
    </row>
    <row r="73" spans="1:24" x14ac:dyDescent="0.25">
      <c r="A73" s="1"/>
      <c r="B73" s="31"/>
      <c r="C73" s="31"/>
      <c r="D73" s="1"/>
      <c r="E73" s="1"/>
      <c r="F73" s="1"/>
      <c r="G73" s="1"/>
      <c r="H73" s="1"/>
      <c r="I73" s="1"/>
      <c r="J73" s="1"/>
      <c r="K73" s="1"/>
      <c r="L73" s="1"/>
      <c r="M73" s="1"/>
      <c r="N73" s="1"/>
      <c r="O73" s="1"/>
      <c r="P73" s="1"/>
      <c r="Q73" s="1"/>
      <c r="R73" s="27"/>
      <c r="S73" s="27"/>
      <c r="T73" s="27"/>
      <c r="U73" s="27"/>
      <c r="V73" s="27"/>
      <c r="W73" s="27"/>
      <c r="X73" s="27"/>
    </row>
    <row r="74" spans="1:24" x14ac:dyDescent="0.25">
      <c r="A74" s="1"/>
      <c r="B74" s="31"/>
      <c r="C74" s="31"/>
      <c r="D74" s="1"/>
      <c r="E74" s="1"/>
      <c r="F74" s="1"/>
      <c r="G74" s="1"/>
      <c r="H74" s="1"/>
      <c r="I74" s="1"/>
      <c r="J74" s="1"/>
      <c r="K74" s="1"/>
      <c r="L74" s="1"/>
      <c r="M74" s="1"/>
      <c r="N74" s="1"/>
      <c r="O74" s="1"/>
      <c r="P74" s="1"/>
      <c r="Q74" s="1"/>
      <c r="R74" s="27"/>
      <c r="S74" s="27"/>
      <c r="T74" s="27"/>
      <c r="U74" s="27"/>
      <c r="V74" s="27"/>
      <c r="W74" s="27"/>
      <c r="X74" s="27"/>
    </row>
    <row r="75" spans="1:24" x14ac:dyDescent="0.25">
      <c r="A75" s="1"/>
      <c r="B75" s="31"/>
      <c r="C75" s="31"/>
      <c r="D75" s="1"/>
      <c r="E75" s="1"/>
      <c r="F75" s="1"/>
      <c r="G75" s="1"/>
      <c r="H75" s="1"/>
      <c r="I75" s="1"/>
      <c r="J75" s="1"/>
      <c r="K75" s="1"/>
      <c r="L75" s="1"/>
      <c r="M75" s="1"/>
      <c r="N75" s="1"/>
      <c r="O75" s="1"/>
      <c r="P75" s="1"/>
      <c r="Q75" s="1"/>
      <c r="R75" s="27"/>
      <c r="S75" s="27"/>
      <c r="T75" s="27"/>
      <c r="U75" s="27"/>
      <c r="V75" s="27"/>
      <c r="W75" s="27"/>
      <c r="X75" s="27"/>
    </row>
    <row r="76" spans="1:24" x14ac:dyDescent="0.25">
      <c r="A76" s="1"/>
      <c r="B76" s="31"/>
      <c r="C76" s="31"/>
      <c r="D76" s="1"/>
      <c r="E76" s="1"/>
      <c r="F76" s="1"/>
      <c r="G76" s="1"/>
      <c r="H76" s="1"/>
      <c r="I76" s="1"/>
      <c r="J76" s="1"/>
      <c r="K76" s="1"/>
      <c r="L76" s="1"/>
      <c r="M76" s="1"/>
      <c r="N76" s="1"/>
      <c r="O76" s="1"/>
      <c r="P76" s="1"/>
      <c r="Q76" s="1"/>
      <c r="R76" s="27"/>
      <c r="S76" s="27"/>
      <c r="T76" s="27"/>
      <c r="U76" s="27"/>
      <c r="V76" s="27"/>
      <c r="W76" s="27"/>
      <c r="X76" s="27"/>
    </row>
    <row r="77" spans="1:24" ht="18.75" x14ac:dyDescent="0.3">
      <c r="A77" s="14" t="s">
        <v>46</v>
      </c>
      <c r="B77" s="32"/>
      <c r="C77" s="32"/>
      <c r="D77" s="5"/>
      <c r="E77" s="16">
        <v>2018</v>
      </c>
      <c r="F77" s="17">
        <v>2018</v>
      </c>
      <c r="G77" s="1"/>
      <c r="H77" s="1"/>
      <c r="I77" s="1"/>
      <c r="J77" s="1"/>
      <c r="K77" s="1"/>
      <c r="L77" s="1"/>
      <c r="M77" s="1"/>
      <c r="N77" s="1"/>
      <c r="O77" s="1"/>
      <c r="P77" s="1"/>
      <c r="Q77" s="1"/>
      <c r="R77" s="27"/>
      <c r="S77" s="27"/>
      <c r="T77" s="27"/>
      <c r="U77" s="27"/>
      <c r="V77" s="27"/>
      <c r="W77" s="27"/>
      <c r="X77" s="27"/>
    </row>
    <row r="78" spans="1:24" ht="18.75" x14ac:dyDescent="0.3">
      <c r="A78" s="14"/>
      <c r="B78" s="32" t="s">
        <v>7</v>
      </c>
      <c r="C78" s="32" t="s">
        <v>8</v>
      </c>
      <c r="D78" s="6" t="s">
        <v>9</v>
      </c>
      <c r="E78" s="16" t="s">
        <v>87</v>
      </c>
      <c r="F78" s="13" t="s">
        <v>88</v>
      </c>
      <c r="G78" s="1"/>
      <c r="H78" s="1"/>
      <c r="I78" s="1"/>
      <c r="J78" s="1"/>
      <c r="K78" s="1"/>
      <c r="L78" s="1"/>
      <c r="M78" s="1"/>
      <c r="N78" s="1"/>
      <c r="O78" s="1"/>
      <c r="P78" s="1"/>
      <c r="Q78" s="1"/>
      <c r="R78" s="27"/>
      <c r="S78" s="27"/>
      <c r="T78" s="27"/>
      <c r="U78" s="27"/>
      <c r="V78" s="27"/>
      <c r="W78" s="27"/>
      <c r="X78" s="27"/>
    </row>
    <row r="79" spans="1:24" ht="5.0999999999999996" customHeight="1" x14ac:dyDescent="0.3">
      <c r="A79" s="14"/>
      <c r="B79" s="32"/>
      <c r="C79" s="32"/>
      <c r="D79" s="6"/>
      <c r="E79" s="9"/>
      <c r="F79" s="13"/>
      <c r="G79" s="1"/>
      <c r="H79" s="1"/>
      <c r="I79" s="1"/>
      <c r="J79" s="1"/>
      <c r="K79" s="1"/>
      <c r="L79" s="1"/>
      <c r="M79" s="1"/>
      <c r="N79" s="1"/>
      <c r="O79" s="1"/>
      <c r="P79" s="1"/>
      <c r="Q79" s="1"/>
      <c r="R79" s="27"/>
      <c r="S79" s="27"/>
      <c r="T79" s="27"/>
      <c r="U79" s="27"/>
      <c r="V79" s="27"/>
      <c r="W79" s="27"/>
      <c r="X79" s="27"/>
    </row>
    <row r="80" spans="1:24" ht="18.75" x14ac:dyDescent="0.3">
      <c r="A80" s="15" t="s">
        <v>76</v>
      </c>
      <c r="B80" s="30">
        <v>50</v>
      </c>
      <c r="C80" s="34">
        <v>100</v>
      </c>
      <c r="D80" s="7">
        <f>B80/C80</f>
        <v>0.5</v>
      </c>
      <c r="E80" s="22">
        <v>0.13800000000000001</v>
      </c>
      <c r="F80" s="24">
        <v>0.159</v>
      </c>
      <c r="G80" s="61" t="s">
        <v>48</v>
      </c>
      <c r="H80" s="61"/>
      <c r="I80" s="61"/>
      <c r="J80" s="61"/>
      <c r="K80" s="61"/>
      <c r="L80" s="1"/>
      <c r="M80" s="1"/>
      <c r="N80" s="1"/>
      <c r="O80" s="1"/>
      <c r="P80" s="1"/>
      <c r="Q80" s="1"/>
      <c r="R80" s="45">
        <v>1</v>
      </c>
      <c r="S80" s="44">
        <f>D80-0.025</f>
        <v>0.47499999999999998</v>
      </c>
      <c r="T80" s="42">
        <v>0.05</v>
      </c>
      <c r="U80" s="44">
        <f>E80-0.01</f>
        <v>0.128</v>
      </c>
      <c r="V80" s="27">
        <v>0.02</v>
      </c>
      <c r="W80" s="44">
        <f>F80-0.01</f>
        <v>0.14899999999999999</v>
      </c>
      <c r="X80" s="27"/>
    </row>
    <row r="81" spans="1:24" ht="84.95" customHeight="1" x14ac:dyDescent="0.3">
      <c r="A81" s="14"/>
      <c r="B81" s="33"/>
      <c r="C81" s="33"/>
      <c r="D81" s="7"/>
      <c r="E81" s="10"/>
      <c r="F81" s="23"/>
      <c r="G81" s="1"/>
      <c r="H81" s="1"/>
      <c r="I81" s="1"/>
      <c r="J81" s="1"/>
      <c r="K81" s="1"/>
      <c r="L81" s="1"/>
      <c r="M81" s="1"/>
      <c r="N81" s="1"/>
      <c r="O81" s="1"/>
      <c r="P81" s="1"/>
      <c r="Q81" s="1"/>
      <c r="R81" s="27"/>
      <c r="S81" s="27"/>
      <c r="T81" s="27"/>
      <c r="U81" s="27"/>
      <c r="V81" s="27"/>
      <c r="W81" s="27"/>
      <c r="X81" s="27"/>
    </row>
    <row r="82" spans="1:24" ht="18.75" x14ac:dyDescent="0.3">
      <c r="A82" s="15" t="s">
        <v>47</v>
      </c>
      <c r="B82" s="30">
        <v>50</v>
      </c>
      <c r="C82" s="34">
        <v>100</v>
      </c>
      <c r="D82" s="7">
        <f>B82/C82</f>
        <v>0.5</v>
      </c>
      <c r="E82" s="22">
        <v>3.1E-2</v>
      </c>
      <c r="F82" s="24">
        <v>5.1999999999999998E-2</v>
      </c>
      <c r="G82" s="61" t="s">
        <v>49</v>
      </c>
      <c r="H82" s="61"/>
      <c r="I82" s="61"/>
      <c r="J82" s="61"/>
      <c r="K82" s="61"/>
      <c r="L82" s="1"/>
      <c r="M82" s="1"/>
      <c r="N82" s="1"/>
      <c r="O82" s="1"/>
      <c r="P82" s="1"/>
      <c r="Q82" s="1"/>
      <c r="R82" s="45">
        <v>1</v>
      </c>
      <c r="S82" s="44">
        <f>D82-0.025</f>
        <v>0.47499999999999998</v>
      </c>
      <c r="T82" s="42">
        <v>0.05</v>
      </c>
      <c r="U82" s="44">
        <f>E82-0.01</f>
        <v>2.0999999999999998E-2</v>
      </c>
      <c r="V82" s="27">
        <v>0.02</v>
      </c>
      <c r="W82" s="44">
        <f>F82-0.01</f>
        <v>4.1999999999999996E-2</v>
      </c>
      <c r="X82" s="27"/>
    </row>
    <row r="83" spans="1:24" ht="84.95" customHeight="1" x14ac:dyDescent="0.25">
      <c r="A83" s="1"/>
      <c r="B83" s="31"/>
      <c r="C83" s="31"/>
      <c r="D83" s="1"/>
      <c r="E83" s="1"/>
      <c r="F83" s="25"/>
      <c r="G83" s="1"/>
      <c r="H83" s="1"/>
      <c r="I83" s="1"/>
      <c r="J83" s="1"/>
      <c r="K83" s="1"/>
      <c r="L83" s="1"/>
      <c r="M83" s="1"/>
      <c r="N83" s="1"/>
      <c r="O83" s="1"/>
      <c r="P83" s="1"/>
      <c r="Q83" s="1"/>
      <c r="R83" s="27"/>
      <c r="S83" s="27"/>
      <c r="T83" s="27"/>
      <c r="U83" s="27"/>
      <c r="V83" s="27"/>
      <c r="W83" s="27"/>
      <c r="X83" s="27"/>
    </row>
    <row r="84" spans="1:24" ht="18.75" x14ac:dyDescent="0.3">
      <c r="A84" s="15" t="s">
        <v>77</v>
      </c>
      <c r="B84" s="30">
        <v>50</v>
      </c>
      <c r="C84" s="34">
        <v>100</v>
      </c>
      <c r="D84" s="7">
        <f>B84/C84</f>
        <v>0.5</v>
      </c>
      <c r="E84" s="22">
        <v>1.2999999999999999E-2</v>
      </c>
      <c r="F84" s="24">
        <v>2.5000000000000001E-2</v>
      </c>
      <c r="G84" s="61" t="s">
        <v>50</v>
      </c>
      <c r="H84" s="61"/>
      <c r="I84" s="61"/>
      <c r="J84" s="61"/>
      <c r="K84" s="61"/>
      <c r="L84" s="1"/>
      <c r="M84" s="1"/>
      <c r="N84" s="1"/>
      <c r="O84" s="1"/>
      <c r="P84" s="1"/>
      <c r="Q84" s="1"/>
      <c r="R84" s="45">
        <v>1</v>
      </c>
      <c r="S84" s="44">
        <f>D84-0.025</f>
        <v>0.47499999999999998</v>
      </c>
      <c r="T84" s="42">
        <v>0.05</v>
      </c>
      <c r="U84" s="44">
        <f>E84-0.01</f>
        <v>2.9999999999999992E-3</v>
      </c>
      <c r="V84" s="27">
        <v>0.02</v>
      </c>
      <c r="W84" s="44">
        <f>F84-0.01</f>
        <v>1.5000000000000001E-2</v>
      </c>
      <c r="X84" s="27"/>
    </row>
    <row r="85" spans="1:24" x14ac:dyDescent="0.25">
      <c r="A85" s="1"/>
      <c r="B85" s="31"/>
      <c r="C85" s="31"/>
      <c r="D85" s="1"/>
      <c r="E85" s="1"/>
      <c r="F85" s="1"/>
      <c r="G85" s="1"/>
      <c r="H85" s="1"/>
      <c r="I85" s="1"/>
      <c r="J85" s="1"/>
      <c r="K85" s="1"/>
      <c r="L85" s="1"/>
      <c r="M85" s="1"/>
      <c r="N85" s="1"/>
      <c r="O85" s="1"/>
      <c r="P85" s="1"/>
      <c r="Q85" s="1"/>
      <c r="R85" s="27"/>
      <c r="S85" s="27"/>
      <c r="T85" s="27"/>
      <c r="U85" s="27"/>
      <c r="V85" s="27"/>
      <c r="W85" s="27"/>
      <c r="X85" s="27"/>
    </row>
    <row r="86" spans="1:24" x14ac:dyDescent="0.25">
      <c r="A86" s="1"/>
      <c r="B86" s="31"/>
      <c r="C86" s="31"/>
      <c r="D86" s="1"/>
      <c r="E86" s="1"/>
      <c r="F86" s="1"/>
      <c r="G86" s="1"/>
      <c r="H86" s="1"/>
      <c r="I86" s="1"/>
      <c r="J86" s="1"/>
      <c r="K86" s="1"/>
      <c r="L86" s="1"/>
      <c r="M86" s="1"/>
      <c r="N86" s="1"/>
      <c r="O86" s="1"/>
      <c r="P86" s="1"/>
      <c r="Q86" s="1"/>
      <c r="R86" s="27"/>
      <c r="S86" s="27"/>
      <c r="T86" s="27"/>
      <c r="U86" s="27"/>
      <c r="V86" s="27"/>
      <c r="W86" s="27"/>
      <c r="X86" s="27"/>
    </row>
    <row r="87" spans="1:24" x14ac:dyDescent="0.25">
      <c r="A87" s="1"/>
      <c r="B87" s="31"/>
      <c r="C87" s="31"/>
      <c r="D87" s="1"/>
      <c r="E87" s="1"/>
      <c r="F87" s="1"/>
      <c r="G87" s="1"/>
      <c r="H87" s="1"/>
      <c r="I87" s="1"/>
      <c r="J87" s="1"/>
      <c r="K87" s="1"/>
      <c r="L87" s="1"/>
      <c r="M87" s="1"/>
      <c r="N87" s="1"/>
      <c r="O87" s="1"/>
      <c r="P87" s="1"/>
      <c r="Q87" s="1"/>
      <c r="R87" s="27"/>
      <c r="S87" s="27"/>
      <c r="T87" s="27"/>
      <c r="U87" s="27"/>
      <c r="V87" s="27"/>
      <c r="W87" s="27"/>
      <c r="X87" s="27"/>
    </row>
    <row r="88" spans="1:24" x14ac:dyDescent="0.25">
      <c r="A88" s="1"/>
      <c r="B88" s="31"/>
      <c r="C88" s="31"/>
      <c r="D88" s="1"/>
      <c r="E88" s="1"/>
      <c r="F88" s="1"/>
      <c r="G88" s="1"/>
      <c r="H88" s="1"/>
      <c r="I88" s="1"/>
      <c r="J88" s="1"/>
      <c r="K88" s="1"/>
      <c r="L88" s="1"/>
      <c r="M88" s="1"/>
      <c r="N88" s="1"/>
      <c r="O88" s="1"/>
      <c r="P88" s="1"/>
      <c r="Q88" s="1"/>
      <c r="R88" s="27"/>
      <c r="S88" s="27"/>
      <c r="T88" s="27"/>
      <c r="U88" s="27"/>
      <c r="V88" s="27"/>
      <c r="W88" s="27"/>
      <c r="X88" s="27"/>
    </row>
    <row r="89" spans="1:24" x14ac:dyDescent="0.25">
      <c r="A89" s="1"/>
      <c r="B89" s="31"/>
      <c r="C89" s="31"/>
      <c r="D89" s="1"/>
      <c r="E89" s="1"/>
      <c r="F89" s="1"/>
      <c r="G89" s="1"/>
      <c r="H89" s="1"/>
      <c r="I89" s="1"/>
      <c r="J89" s="1"/>
      <c r="K89" s="1"/>
      <c r="L89" s="1"/>
      <c r="M89" s="1"/>
      <c r="N89" s="1"/>
      <c r="O89" s="1"/>
      <c r="P89" s="1"/>
      <c r="Q89" s="1"/>
      <c r="R89" s="27"/>
      <c r="S89" s="27"/>
      <c r="T89" s="27"/>
      <c r="U89" s="27"/>
      <c r="V89" s="27"/>
      <c r="W89" s="27"/>
      <c r="X89" s="27"/>
    </row>
    <row r="90" spans="1:24" x14ac:dyDescent="0.25">
      <c r="A90" s="1"/>
      <c r="B90" s="31"/>
      <c r="C90" s="31"/>
      <c r="D90" s="1"/>
      <c r="E90" s="1"/>
      <c r="F90" s="1"/>
      <c r="G90" s="1"/>
      <c r="H90" s="1"/>
      <c r="I90" s="1"/>
      <c r="J90" s="1"/>
      <c r="K90" s="1"/>
      <c r="L90" s="1"/>
      <c r="M90" s="1"/>
      <c r="N90" s="1"/>
      <c r="O90" s="1"/>
      <c r="P90" s="1"/>
      <c r="Q90" s="1"/>
      <c r="R90" s="27"/>
      <c r="S90" s="27"/>
      <c r="T90" s="27"/>
      <c r="U90" s="27"/>
      <c r="V90" s="27"/>
      <c r="W90" s="27"/>
      <c r="X90" s="27"/>
    </row>
    <row r="91" spans="1:24" x14ac:dyDescent="0.25">
      <c r="A91" s="1"/>
      <c r="B91" s="31"/>
      <c r="C91" s="31"/>
      <c r="D91" s="1"/>
      <c r="E91" s="1"/>
      <c r="F91" s="1"/>
      <c r="G91" s="1"/>
      <c r="H91" s="1"/>
      <c r="I91" s="1"/>
      <c r="J91" s="1"/>
      <c r="K91" s="1"/>
      <c r="L91" s="1"/>
      <c r="M91" s="1"/>
      <c r="N91" s="1"/>
      <c r="O91" s="1"/>
      <c r="P91" s="1"/>
      <c r="Q91" s="1"/>
      <c r="R91" s="27"/>
      <c r="S91" s="27"/>
      <c r="T91" s="27"/>
      <c r="U91" s="27"/>
      <c r="V91" s="27"/>
      <c r="W91" s="27"/>
      <c r="X91" s="27"/>
    </row>
    <row r="92" spans="1:24" ht="21" x14ac:dyDescent="0.35">
      <c r="A92" s="4" t="s">
        <v>51</v>
      </c>
      <c r="B92" s="31"/>
      <c r="C92" s="31"/>
      <c r="D92" s="1"/>
      <c r="E92" s="1"/>
      <c r="F92" s="1"/>
      <c r="G92" s="1"/>
      <c r="H92" s="1"/>
      <c r="I92" s="1"/>
      <c r="J92" s="1"/>
      <c r="K92" s="1"/>
      <c r="L92" s="1"/>
      <c r="M92" s="1"/>
      <c r="N92" s="1"/>
      <c r="O92" s="1"/>
      <c r="P92" s="1"/>
      <c r="Q92" s="1"/>
      <c r="R92" s="27"/>
      <c r="S92" s="27"/>
      <c r="T92" s="27"/>
      <c r="U92" s="27"/>
      <c r="V92" s="27"/>
      <c r="W92" s="27"/>
      <c r="X92" s="27"/>
    </row>
    <row r="93" spans="1:24" x14ac:dyDescent="0.25">
      <c r="A93" s="1"/>
      <c r="B93" s="31"/>
      <c r="C93" s="31"/>
      <c r="D93" s="1"/>
      <c r="E93" s="1"/>
      <c r="F93" s="1"/>
      <c r="G93" s="1"/>
      <c r="H93" s="1"/>
      <c r="I93" s="1"/>
      <c r="J93" s="1"/>
      <c r="K93" s="1"/>
      <c r="L93" s="1"/>
      <c r="M93" s="1"/>
      <c r="N93" s="1"/>
      <c r="O93" s="1"/>
      <c r="P93" s="1"/>
      <c r="Q93" s="1"/>
      <c r="R93" s="27"/>
      <c r="S93" s="27"/>
      <c r="T93" s="27"/>
      <c r="U93" s="27"/>
      <c r="V93" s="27"/>
      <c r="W93" s="27"/>
      <c r="X93" s="27"/>
    </row>
    <row r="94" spans="1:24" ht="18.75" x14ac:dyDescent="0.3">
      <c r="A94" s="1"/>
      <c r="B94" s="31"/>
      <c r="C94" s="31"/>
      <c r="D94" s="1"/>
      <c r="E94" s="16">
        <v>2018</v>
      </c>
      <c r="F94" s="17">
        <v>2018</v>
      </c>
      <c r="G94" s="1"/>
      <c r="H94" s="1"/>
      <c r="I94" s="1"/>
      <c r="J94" s="1"/>
      <c r="K94" s="1"/>
      <c r="L94" s="1"/>
      <c r="M94" s="1"/>
      <c r="N94" s="1"/>
      <c r="O94" s="1"/>
      <c r="P94" s="1"/>
      <c r="Q94" s="1"/>
      <c r="R94" s="27"/>
      <c r="S94" s="27"/>
      <c r="T94" s="27"/>
      <c r="U94" s="27"/>
      <c r="V94" s="27"/>
      <c r="W94" s="27"/>
      <c r="X94" s="27"/>
    </row>
    <row r="95" spans="1:24" ht="18.75" x14ac:dyDescent="0.3">
      <c r="A95" s="14" t="s">
        <v>6</v>
      </c>
      <c r="B95" s="32" t="s">
        <v>7</v>
      </c>
      <c r="C95" s="32" t="s">
        <v>8</v>
      </c>
      <c r="D95" s="6" t="s">
        <v>9</v>
      </c>
      <c r="E95" s="16" t="s">
        <v>10</v>
      </c>
      <c r="F95" s="13" t="s">
        <v>11</v>
      </c>
      <c r="G95" s="1"/>
      <c r="H95" s="1"/>
      <c r="I95" s="1"/>
      <c r="J95" s="1"/>
      <c r="K95" s="1"/>
      <c r="L95" s="1"/>
      <c r="M95" s="1"/>
      <c r="N95" s="1"/>
      <c r="O95" s="1"/>
      <c r="P95" s="1"/>
      <c r="Q95" s="1"/>
      <c r="R95" s="42" t="s">
        <v>0</v>
      </c>
      <c r="S95" s="42" t="s">
        <v>1</v>
      </c>
      <c r="T95" s="27"/>
      <c r="U95" s="27" t="s">
        <v>41</v>
      </c>
      <c r="V95" s="27"/>
      <c r="W95" s="27" t="s">
        <v>42</v>
      </c>
      <c r="X95" s="27"/>
    </row>
    <row r="96" spans="1:24" ht="18.75" customHeight="1" x14ac:dyDescent="0.3">
      <c r="A96" s="58" t="s">
        <v>52</v>
      </c>
      <c r="B96" s="34">
        <v>1</v>
      </c>
      <c r="C96" s="34">
        <v>1000</v>
      </c>
      <c r="D96" s="12">
        <f>B96/(C96/1000)</f>
        <v>1</v>
      </c>
      <c r="E96" s="19">
        <v>0.86</v>
      </c>
      <c r="F96" s="18">
        <v>0.86</v>
      </c>
      <c r="G96" s="1"/>
      <c r="H96" s="1"/>
      <c r="I96" s="1"/>
      <c r="J96" s="1"/>
      <c r="K96" s="1"/>
      <c r="L96" s="1"/>
      <c r="M96" s="1"/>
      <c r="N96" s="1"/>
      <c r="O96" s="1"/>
      <c r="P96" s="1"/>
      <c r="Q96" s="1"/>
      <c r="R96" s="42">
        <v>2</v>
      </c>
      <c r="S96" s="42">
        <f>D96-0.0625</f>
        <v>0.9375</v>
      </c>
      <c r="T96" s="27">
        <v>0.125</v>
      </c>
      <c r="U96" s="42">
        <f>E96-0.03125</f>
        <v>0.82874999999999999</v>
      </c>
      <c r="V96" s="27">
        <v>6.25E-2</v>
      </c>
      <c r="W96" s="42">
        <f>F96-0.03125</f>
        <v>0.82874999999999999</v>
      </c>
      <c r="X96" s="27"/>
    </row>
    <row r="97" spans="1:24" ht="15" customHeight="1" x14ac:dyDescent="0.25">
      <c r="A97" s="58"/>
      <c r="B97" s="31"/>
      <c r="C97" s="31"/>
      <c r="D97" s="1"/>
      <c r="E97" s="1"/>
      <c r="F97" s="1"/>
      <c r="G97" s="1"/>
      <c r="H97" s="1"/>
      <c r="I97" s="1"/>
      <c r="J97" s="1"/>
      <c r="K97" s="1"/>
      <c r="L97" s="1"/>
      <c r="M97" s="1"/>
      <c r="N97" s="1"/>
      <c r="O97" s="1"/>
      <c r="P97" s="1"/>
      <c r="Q97" s="1"/>
      <c r="R97" s="27"/>
      <c r="S97" s="27"/>
      <c r="T97" s="27"/>
      <c r="U97" s="27"/>
      <c r="V97" s="27"/>
      <c r="W97" s="27"/>
      <c r="X97" s="27"/>
    </row>
    <row r="98" spans="1:24" x14ac:dyDescent="0.25">
      <c r="A98" s="58"/>
      <c r="B98" s="31"/>
      <c r="C98" s="31"/>
      <c r="D98" s="1"/>
      <c r="E98" s="1"/>
      <c r="F98" s="1"/>
      <c r="G98" s="1"/>
      <c r="H98" s="1"/>
      <c r="I98" s="1"/>
      <c r="J98" s="1"/>
      <c r="K98" s="1"/>
      <c r="L98" s="1"/>
      <c r="M98" s="1"/>
      <c r="N98" s="1"/>
      <c r="O98" s="1"/>
      <c r="P98" s="1"/>
      <c r="Q98" s="1"/>
      <c r="R98" s="27"/>
      <c r="S98" s="27"/>
      <c r="T98" s="27"/>
      <c r="U98" s="27"/>
      <c r="V98" s="27"/>
      <c r="W98" s="27"/>
      <c r="X98" s="27"/>
    </row>
    <row r="99" spans="1:24" x14ac:dyDescent="0.25">
      <c r="A99" s="58"/>
      <c r="B99" s="31"/>
      <c r="C99" s="31"/>
      <c r="D99" s="1"/>
      <c r="E99" s="1"/>
      <c r="F99" s="1"/>
      <c r="G99" s="1"/>
      <c r="H99" s="1"/>
      <c r="I99" s="1"/>
      <c r="J99" s="1"/>
      <c r="K99" s="1"/>
      <c r="L99" s="1"/>
      <c r="M99" s="1"/>
      <c r="N99" s="1"/>
      <c r="O99" s="1"/>
      <c r="P99" s="1"/>
      <c r="Q99" s="1"/>
      <c r="R99" s="27"/>
      <c r="S99" s="27"/>
      <c r="T99" s="27"/>
      <c r="U99" s="27"/>
      <c r="V99" s="27"/>
      <c r="W99" s="27"/>
      <c r="X99" s="27"/>
    </row>
    <row r="100" spans="1:24" x14ac:dyDescent="0.25">
      <c r="A100" s="1"/>
      <c r="B100" s="31"/>
      <c r="C100" s="31"/>
      <c r="D100" s="1"/>
      <c r="E100" s="1"/>
      <c r="F100" s="1"/>
      <c r="G100" s="1"/>
      <c r="H100" s="1"/>
      <c r="I100" s="1"/>
      <c r="J100" s="1"/>
      <c r="K100" s="1"/>
      <c r="L100" s="1"/>
      <c r="M100" s="1"/>
      <c r="N100" s="1"/>
      <c r="O100" s="1"/>
      <c r="P100" s="1"/>
      <c r="Q100" s="1"/>
      <c r="R100" s="27"/>
      <c r="S100" s="27"/>
      <c r="T100" s="27"/>
      <c r="U100" s="27"/>
      <c r="V100" s="27"/>
      <c r="W100" s="27"/>
      <c r="X100" s="27"/>
    </row>
    <row r="101" spans="1:24" x14ac:dyDescent="0.25">
      <c r="A101" s="1"/>
      <c r="B101" s="31"/>
      <c r="C101" s="31"/>
      <c r="D101" s="1"/>
      <c r="E101" s="1"/>
      <c r="F101" s="1"/>
      <c r="G101" s="1"/>
      <c r="H101" s="1"/>
      <c r="I101" s="1"/>
      <c r="J101" s="1"/>
      <c r="K101" s="1"/>
      <c r="L101" s="1"/>
      <c r="M101" s="1"/>
      <c r="N101" s="1"/>
      <c r="O101" s="1"/>
      <c r="P101" s="1"/>
      <c r="Q101" s="1"/>
      <c r="R101" s="27"/>
      <c r="S101" s="27"/>
      <c r="T101" s="27"/>
      <c r="U101" s="27"/>
      <c r="V101" s="27"/>
      <c r="W101" s="27"/>
      <c r="X101" s="27"/>
    </row>
    <row r="102" spans="1:24" x14ac:dyDescent="0.25">
      <c r="A102" s="1"/>
      <c r="B102" s="31"/>
      <c r="C102" s="31"/>
      <c r="D102" s="1"/>
      <c r="E102" s="1"/>
      <c r="F102" s="1"/>
      <c r="G102" s="1"/>
      <c r="H102" s="1"/>
      <c r="I102" s="1"/>
      <c r="J102" s="1"/>
      <c r="K102" s="1"/>
      <c r="L102" s="1"/>
      <c r="M102" s="1"/>
      <c r="N102" s="1"/>
      <c r="O102" s="1"/>
      <c r="P102" s="1"/>
      <c r="Q102" s="1"/>
      <c r="R102" s="27"/>
      <c r="S102" s="27"/>
      <c r="T102" s="27"/>
      <c r="U102" s="27"/>
      <c r="V102" s="27"/>
      <c r="W102" s="27"/>
      <c r="X102" s="27"/>
    </row>
    <row r="103" spans="1:24" x14ac:dyDescent="0.25">
      <c r="A103" s="1"/>
      <c r="B103" s="31"/>
      <c r="C103" s="31"/>
      <c r="D103" s="1"/>
      <c r="E103" s="1"/>
      <c r="F103" s="1"/>
      <c r="G103" s="1"/>
      <c r="H103" s="1"/>
      <c r="I103" s="1"/>
      <c r="J103" s="1"/>
      <c r="K103" s="1"/>
      <c r="L103" s="1"/>
      <c r="M103" s="1"/>
      <c r="N103" s="1"/>
      <c r="O103" s="1"/>
      <c r="P103" s="1"/>
      <c r="Q103" s="1"/>
      <c r="R103" s="27"/>
      <c r="S103" s="27"/>
      <c r="T103" s="27"/>
      <c r="U103" s="27"/>
      <c r="V103" s="27"/>
      <c r="W103" s="27"/>
      <c r="X103" s="27"/>
    </row>
    <row r="104" spans="1:24" ht="18.75" x14ac:dyDescent="0.3">
      <c r="A104" s="1"/>
      <c r="B104" s="31"/>
      <c r="C104" s="31"/>
      <c r="D104" s="12" t="s">
        <v>75</v>
      </c>
      <c r="E104" s="16">
        <v>2018</v>
      </c>
      <c r="F104" s="17">
        <v>2018</v>
      </c>
      <c r="G104" s="1"/>
      <c r="H104" s="1"/>
      <c r="I104" s="1"/>
      <c r="J104" s="1"/>
      <c r="K104" s="1"/>
      <c r="L104" s="1"/>
      <c r="M104" s="1"/>
      <c r="N104" s="1"/>
      <c r="O104" s="1"/>
      <c r="P104" s="1"/>
      <c r="Q104" s="1"/>
      <c r="R104" s="27"/>
      <c r="S104" s="27"/>
      <c r="T104" s="27"/>
      <c r="U104" s="27"/>
      <c r="V104" s="27"/>
      <c r="W104" s="27"/>
      <c r="X104" s="27"/>
    </row>
    <row r="105" spans="1:24" ht="18.75" x14ac:dyDescent="0.3">
      <c r="A105" s="14" t="s">
        <v>6</v>
      </c>
      <c r="B105" s="32" t="s">
        <v>7</v>
      </c>
      <c r="C105" s="32" t="s">
        <v>8</v>
      </c>
      <c r="D105" s="12" t="s">
        <v>74</v>
      </c>
      <c r="E105" s="9" t="s">
        <v>10</v>
      </c>
      <c r="F105" s="13" t="s">
        <v>11</v>
      </c>
      <c r="G105" s="1"/>
      <c r="H105" s="1"/>
      <c r="I105" s="1"/>
      <c r="J105" s="1"/>
      <c r="K105" s="1"/>
      <c r="L105" s="1"/>
      <c r="M105" s="1"/>
      <c r="N105" s="1"/>
      <c r="O105" s="1"/>
      <c r="P105" s="1"/>
      <c r="Q105" s="1"/>
      <c r="R105" s="42" t="s">
        <v>0</v>
      </c>
      <c r="S105" s="42" t="s">
        <v>1</v>
      </c>
      <c r="T105" s="27"/>
      <c r="U105" s="27" t="s">
        <v>41</v>
      </c>
      <c r="V105" s="27"/>
      <c r="W105" s="27" t="s">
        <v>42</v>
      </c>
      <c r="X105" s="27"/>
    </row>
    <row r="106" spans="1:24" ht="18.75" x14ac:dyDescent="0.3">
      <c r="A106" s="58" t="s">
        <v>85</v>
      </c>
      <c r="B106" s="34">
        <v>1</v>
      </c>
      <c r="C106" s="34">
        <v>1000</v>
      </c>
      <c r="D106" s="12">
        <f>B106/(C106/1000)</f>
        <v>1</v>
      </c>
      <c r="E106" s="19">
        <v>0.46</v>
      </c>
      <c r="F106" s="18">
        <v>0.41</v>
      </c>
      <c r="G106" s="1"/>
      <c r="H106" s="1"/>
      <c r="I106" s="1"/>
      <c r="J106" s="1"/>
      <c r="K106" s="1"/>
      <c r="L106" s="1"/>
      <c r="M106" s="1"/>
      <c r="N106" s="1"/>
      <c r="O106" s="1"/>
      <c r="P106" s="1"/>
      <c r="Q106" s="1"/>
      <c r="R106" s="42">
        <v>2</v>
      </c>
      <c r="S106" s="42">
        <f>D106-0.0625</f>
        <v>0.9375</v>
      </c>
      <c r="T106" s="27">
        <v>0.125</v>
      </c>
      <c r="U106" s="42">
        <f>E106-0.03125</f>
        <v>0.42875000000000002</v>
      </c>
      <c r="V106" s="27">
        <v>6.25E-2</v>
      </c>
      <c r="W106" s="42">
        <f>F106-0.03125</f>
        <v>0.37874999999999998</v>
      </c>
      <c r="X106" s="27"/>
    </row>
    <row r="107" spans="1:24" x14ac:dyDescent="0.25">
      <c r="A107" s="58"/>
      <c r="B107" s="31"/>
      <c r="C107" s="31"/>
      <c r="D107" s="1"/>
      <c r="E107" s="1"/>
      <c r="F107" s="1"/>
      <c r="G107" s="1"/>
      <c r="H107" s="1"/>
      <c r="I107" s="1"/>
      <c r="J107" s="1"/>
      <c r="K107" s="1"/>
      <c r="L107" s="1"/>
      <c r="M107" s="1"/>
      <c r="N107" s="1"/>
      <c r="O107" s="1"/>
      <c r="P107" s="1"/>
      <c r="Q107" s="1"/>
      <c r="R107" s="27"/>
      <c r="S107" s="27"/>
      <c r="T107" s="27"/>
      <c r="U107" s="27"/>
      <c r="V107" s="27"/>
      <c r="W107" s="27"/>
      <c r="X107" s="27"/>
    </row>
    <row r="108" spans="1:24" x14ac:dyDescent="0.25">
      <c r="A108" s="58"/>
      <c r="B108" s="31"/>
      <c r="C108" s="31"/>
      <c r="D108" s="1"/>
      <c r="E108" s="1"/>
      <c r="F108" s="1"/>
      <c r="G108" s="1"/>
      <c r="H108" s="1"/>
      <c r="I108" s="1"/>
      <c r="J108" s="1"/>
      <c r="K108" s="1"/>
      <c r="L108" s="1"/>
      <c r="M108" s="1"/>
      <c r="N108" s="1"/>
      <c r="O108" s="1"/>
      <c r="P108" s="1"/>
      <c r="Q108" s="1"/>
      <c r="R108" s="27"/>
      <c r="S108" s="27"/>
      <c r="T108" s="27"/>
      <c r="U108" s="27"/>
      <c r="V108" s="27"/>
      <c r="W108" s="27"/>
      <c r="X108" s="27"/>
    </row>
    <row r="109" spans="1:24" x14ac:dyDescent="0.25">
      <c r="A109" s="1"/>
      <c r="B109" s="31"/>
      <c r="C109" s="31"/>
      <c r="D109" s="1"/>
      <c r="E109" s="1"/>
      <c r="F109" s="1"/>
      <c r="G109" s="1"/>
      <c r="H109" s="1"/>
      <c r="I109" s="1"/>
      <c r="J109" s="1"/>
      <c r="K109" s="1"/>
      <c r="L109" s="1"/>
      <c r="M109" s="1"/>
      <c r="N109" s="1"/>
      <c r="O109" s="1"/>
      <c r="P109" s="1"/>
      <c r="Q109" s="1"/>
      <c r="R109" s="27"/>
      <c r="S109" s="27"/>
      <c r="T109" s="27"/>
      <c r="U109" s="27"/>
      <c r="V109" s="27"/>
      <c r="W109" s="27"/>
      <c r="X109" s="27"/>
    </row>
    <row r="110" spans="1:24" x14ac:dyDescent="0.25">
      <c r="A110" s="1"/>
      <c r="B110" s="31"/>
      <c r="C110" s="31"/>
      <c r="D110" s="1"/>
      <c r="E110" s="1"/>
      <c r="F110" s="1"/>
      <c r="G110" s="1"/>
      <c r="H110" s="1"/>
      <c r="I110" s="1"/>
      <c r="J110" s="1"/>
      <c r="K110" s="1"/>
      <c r="L110" s="1"/>
      <c r="M110" s="1"/>
      <c r="N110" s="1"/>
      <c r="O110" s="1"/>
      <c r="P110" s="1"/>
      <c r="Q110" s="1"/>
      <c r="R110" s="27"/>
      <c r="S110" s="27"/>
      <c r="T110" s="27"/>
      <c r="U110" s="27"/>
      <c r="V110" s="27"/>
      <c r="W110" s="27"/>
      <c r="X110" s="27"/>
    </row>
    <row r="111" spans="1:24" x14ac:dyDescent="0.25">
      <c r="A111" s="1"/>
      <c r="B111" s="31"/>
      <c r="C111" s="31"/>
      <c r="D111" s="1"/>
      <c r="E111" s="1"/>
      <c r="F111" s="1"/>
      <c r="G111" s="1"/>
      <c r="H111" s="1"/>
      <c r="I111" s="1"/>
      <c r="J111" s="1"/>
      <c r="K111" s="1"/>
      <c r="L111" s="1"/>
      <c r="M111" s="1"/>
      <c r="N111" s="1"/>
      <c r="O111" s="1"/>
      <c r="P111" s="1"/>
      <c r="Q111" s="1"/>
      <c r="R111" s="27"/>
      <c r="S111" s="27"/>
      <c r="T111" s="27"/>
      <c r="U111" s="27"/>
      <c r="V111" s="27"/>
      <c r="W111" s="27"/>
      <c r="X111" s="27"/>
    </row>
    <row r="112" spans="1:24" x14ac:dyDescent="0.25">
      <c r="A112" s="1"/>
      <c r="B112" s="31"/>
      <c r="C112" s="31"/>
      <c r="D112" s="1"/>
      <c r="E112" s="1"/>
      <c r="F112" s="1"/>
      <c r="G112" s="1"/>
      <c r="H112" s="1"/>
      <c r="I112" s="1"/>
      <c r="J112" s="1"/>
      <c r="K112" s="1"/>
      <c r="L112" s="1"/>
      <c r="M112" s="1"/>
      <c r="N112" s="1"/>
      <c r="O112" s="1"/>
      <c r="P112" s="1"/>
      <c r="Q112" s="1"/>
      <c r="R112" s="42" t="s">
        <v>0</v>
      </c>
      <c r="S112" s="42" t="s">
        <v>1</v>
      </c>
      <c r="T112" s="27"/>
      <c r="U112" s="27" t="s">
        <v>41</v>
      </c>
      <c r="V112" s="27"/>
      <c r="W112" s="27" t="s">
        <v>42</v>
      </c>
      <c r="X112" s="27"/>
    </row>
    <row r="113" spans="1:24" ht="18.75" x14ac:dyDescent="0.3">
      <c r="A113" s="58" t="s">
        <v>86</v>
      </c>
      <c r="B113" s="34">
        <v>1</v>
      </c>
      <c r="C113" s="34">
        <v>1000</v>
      </c>
      <c r="D113" s="12">
        <f>B113/(C113/1000)</f>
        <v>1</v>
      </c>
      <c r="E113" s="19">
        <v>0.73</v>
      </c>
      <c r="F113" s="18">
        <v>0.66</v>
      </c>
      <c r="G113" s="1"/>
      <c r="H113" s="1"/>
      <c r="I113" s="1"/>
      <c r="J113" s="1"/>
      <c r="K113" s="1"/>
      <c r="L113" s="1"/>
      <c r="M113" s="1"/>
      <c r="N113" s="1"/>
      <c r="O113" s="1"/>
      <c r="P113" s="1"/>
      <c r="Q113" s="1"/>
      <c r="R113" s="42">
        <v>2</v>
      </c>
      <c r="S113" s="42">
        <f>D113-0.0625</f>
        <v>0.9375</v>
      </c>
      <c r="T113" s="27">
        <v>0.125</v>
      </c>
      <c r="U113" s="42">
        <f>E113-0.03125</f>
        <v>0.69874999999999998</v>
      </c>
      <c r="V113" s="27">
        <v>6.25E-2</v>
      </c>
      <c r="W113" s="42">
        <f>F113-0.03125</f>
        <v>0.62875000000000003</v>
      </c>
      <c r="X113" s="27"/>
    </row>
    <row r="114" spans="1:24" x14ac:dyDescent="0.25">
      <c r="A114" s="58"/>
      <c r="B114" s="31"/>
      <c r="C114" s="31"/>
      <c r="D114" s="1"/>
      <c r="E114" s="1"/>
      <c r="F114" s="1"/>
      <c r="G114" s="1"/>
      <c r="H114" s="1"/>
      <c r="I114" s="1"/>
      <c r="J114" s="1"/>
      <c r="K114" s="1"/>
      <c r="L114" s="1"/>
      <c r="M114" s="1"/>
      <c r="N114" s="1"/>
      <c r="O114" s="1"/>
      <c r="P114" s="1"/>
      <c r="Q114" s="1"/>
      <c r="R114" s="27"/>
      <c r="S114" s="27"/>
      <c r="T114" s="27"/>
      <c r="U114" s="27"/>
      <c r="V114" s="27"/>
      <c r="W114" s="27"/>
      <c r="X114" s="27"/>
    </row>
    <row r="115" spans="1:24" x14ac:dyDescent="0.25">
      <c r="A115" s="58"/>
      <c r="B115" s="31"/>
      <c r="C115" s="31"/>
      <c r="D115" s="1"/>
      <c r="E115" s="1"/>
      <c r="F115" s="1"/>
      <c r="G115" s="1"/>
      <c r="H115" s="1"/>
      <c r="I115" s="1"/>
      <c r="J115" s="1"/>
      <c r="K115" s="1"/>
      <c r="L115" s="1"/>
      <c r="M115" s="1"/>
      <c r="N115" s="1"/>
      <c r="O115" s="1"/>
      <c r="P115" s="1"/>
      <c r="Q115" s="1"/>
      <c r="R115" s="27"/>
      <c r="S115" s="27"/>
      <c r="T115" s="27"/>
      <c r="U115" s="27"/>
      <c r="V115" s="27"/>
      <c r="W115" s="27"/>
      <c r="X115" s="27"/>
    </row>
    <row r="116" spans="1:24" x14ac:dyDescent="0.25">
      <c r="A116" s="1"/>
      <c r="B116" s="31"/>
      <c r="C116" s="31"/>
      <c r="D116" s="1"/>
      <c r="E116" s="1"/>
      <c r="F116" s="1"/>
      <c r="G116" s="1"/>
      <c r="H116" s="1"/>
      <c r="I116" s="1"/>
      <c r="J116" s="1"/>
      <c r="K116" s="1"/>
      <c r="L116" s="1"/>
      <c r="M116" s="1"/>
      <c r="N116" s="1"/>
      <c r="O116" s="1"/>
      <c r="P116" s="1"/>
      <c r="Q116" s="1"/>
      <c r="R116" s="27"/>
      <c r="S116" s="27"/>
      <c r="T116" s="27"/>
      <c r="U116" s="27"/>
      <c r="V116" s="27"/>
      <c r="W116" s="27"/>
      <c r="X116" s="27"/>
    </row>
    <row r="117" spans="1:24" x14ac:dyDescent="0.25">
      <c r="A117" s="1"/>
      <c r="B117" s="31"/>
      <c r="C117" s="31"/>
      <c r="D117" s="1"/>
      <c r="E117" s="1"/>
      <c r="F117" s="1"/>
      <c r="G117" s="1"/>
      <c r="H117" s="1"/>
      <c r="I117" s="1"/>
      <c r="J117" s="1"/>
      <c r="K117" s="1"/>
      <c r="L117" s="1"/>
      <c r="M117" s="1"/>
      <c r="N117" s="1"/>
      <c r="O117" s="1"/>
      <c r="P117" s="1"/>
      <c r="Q117" s="1"/>
      <c r="R117" s="27"/>
      <c r="S117" s="27"/>
      <c r="T117" s="27"/>
      <c r="U117" s="27"/>
      <c r="V117" s="27"/>
      <c r="W117" s="27"/>
      <c r="X117" s="27"/>
    </row>
    <row r="118" spans="1:24" x14ac:dyDescent="0.25">
      <c r="A118" s="1"/>
      <c r="B118" s="31"/>
      <c r="C118" s="31"/>
      <c r="D118" s="1"/>
      <c r="E118" s="1"/>
      <c r="F118" s="1"/>
      <c r="G118" s="1"/>
      <c r="H118" s="1"/>
      <c r="I118" s="1"/>
      <c r="J118" s="1"/>
      <c r="K118" s="1"/>
      <c r="L118" s="1"/>
      <c r="M118" s="1"/>
      <c r="N118" s="1"/>
      <c r="O118" s="1"/>
      <c r="P118" s="1"/>
      <c r="Q118" s="1"/>
      <c r="R118" s="27"/>
      <c r="S118" s="27"/>
      <c r="T118" s="27"/>
      <c r="U118" s="27"/>
      <c r="V118" s="27"/>
      <c r="W118" s="27"/>
      <c r="X118" s="27"/>
    </row>
    <row r="119" spans="1:24" x14ac:dyDescent="0.25">
      <c r="A119" s="1"/>
      <c r="B119" s="31"/>
      <c r="C119" s="31"/>
      <c r="D119" s="1"/>
      <c r="E119" s="1"/>
      <c r="F119" s="1"/>
      <c r="G119" s="1"/>
      <c r="H119" s="1"/>
      <c r="I119" s="1"/>
      <c r="J119" s="1"/>
      <c r="K119" s="1"/>
      <c r="L119" s="1"/>
      <c r="M119" s="1"/>
      <c r="N119" s="1"/>
      <c r="O119" s="1"/>
      <c r="P119" s="1"/>
      <c r="Q119" s="1"/>
      <c r="R119" s="27"/>
      <c r="S119" s="27"/>
      <c r="T119" s="27"/>
      <c r="U119" s="27"/>
      <c r="V119" s="27"/>
      <c r="W119" s="27"/>
      <c r="X119" s="27"/>
    </row>
    <row r="120" spans="1:24" ht="18.75" x14ac:dyDescent="0.3">
      <c r="A120" s="1"/>
      <c r="B120" s="31"/>
      <c r="C120" s="31"/>
      <c r="D120" s="1"/>
      <c r="E120" s="16">
        <v>2018</v>
      </c>
      <c r="F120" s="17">
        <v>2018</v>
      </c>
      <c r="G120" s="1"/>
      <c r="H120" s="1"/>
      <c r="I120" s="1"/>
      <c r="J120" s="1"/>
      <c r="K120" s="1"/>
      <c r="L120" s="1"/>
      <c r="M120" s="1"/>
      <c r="N120" s="1"/>
      <c r="O120" s="1"/>
      <c r="P120" s="1"/>
      <c r="Q120" s="1"/>
      <c r="R120" s="27"/>
      <c r="S120" s="27"/>
      <c r="T120" s="27"/>
      <c r="U120" s="27"/>
      <c r="V120" s="27"/>
      <c r="W120" s="27"/>
      <c r="X120" s="27"/>
    </row>
    <row r="121" spans="1:24" ht="18.75" x14ac:dyDescent="0.3">
      <c r="A121" s="14" t="s">
        <v>6</v>
      </c>
      <c r="B121" s="32" t="s">
        <v>7</v>
      </c>
      <c r="C121" s="32" t="s">
        <v>8</v>
      </c>
      <c r="D121" s="6" t="s">
        <v>9</v>
      </c>
      <c r="E121" s="9" t="s">
        <v>10</v>
      </c>
      <c r="F121" s="13" t="s">
        <v>11</v>
      </c>
      <c r="G121" s="1"/>
      <c r="H121" s="1"/>
      <c r="I121" s="1"/>
      <c r="J121" s="1"/>
      <c r="K121" s="1"/>
      <c r="L121" s="1"/>
      <c r="M121" s="1"/>
      <c r="N121" s="1"/>
      <c r="O121" s="1"/>
      <c r="P121" s="1"/>
      <c r="Q121" s="1"/>
      <c r="R121" s="42" t="s">
        <v>0</v>
      </c>
      <c r="S121" s="42" t="s">
        <v>1</v>
      </c>
      <c r="T121" s="27"/>
      <c r="U121" s="27" t="s">
        <v>41</v>
      </c>
      <c r="V121" s="27"/>
      <c r="W121" s="27" t="s">
        <v>42</v>
      </c>
      <c r="X121" s="27"/>
    </row>
    <row r="122" spans="1:24" ht="18.75" x14ac:dyDescent="0.3">
      <c r="A122" s="15" t="s">
        <v>53</v>
      </c>
      <c r="B122" s="34">
        <v>100</v>
      </c>
      <c r="C122" s="34">
        <v>1000</v>
      </c>
      <c r="D122" s="12">
        <f>B122/(C122/1000)</f>
        <v>100</v>
      </c>
      <c r="E122" s="19"/>
      <c r="F122" s="18"/>
      <c r="G122" s="1"/>
      <c r="H122" s="1"/>
      <c r="I122" s="1"/>
      <c r="J122" s="1"/>
      <c r="K122" s="1"/>
      <c r="L122" s="1"/>
      <c r="M122" s="1"/>
      <c r="N122" s="1"/>
      <c r="O122" s="1"/>
      <c r="P122" s="1"/>
      <c r="Q122" s="1"/>
      <c r="R122" s="42">
        <v>200</v>
      </c>
      <c r="S122" s="42">
        <f>D122-5</f>
        <v>95</v>
      </c>
      <c r="T122" s="27">
        <v>10</v>
      </c>
      <c r="U122" s="42">
        <f>E122-0.5</f>
        <v>-0.5</v>
      </c>
      <c r="V122" s="27">
        <v>5</v>
      </c>
      <c r="W122" s="42">
        <f>F122-0.5</f>
        <v>-0.5</v>
      </c>
      <c r="X122" s="27"/>
    </row>
    <row r="123" spans="1:24" x14ac:dyDescent="0.25">
      <c r="A123" s="1"/>
      <c r="B123" s="31"/>
      <c r="C123" s="31"/>
      <c r="D123" s="1"/>
      <c r="E123" s="1"/>
      <c r="F123" s="1"/>
      <c r="G123" s="1"/>
      <c r="H123" s="1"/>
      <c r="I123" s="1"/>
      <c r="J123" s="1"/>
      <c r="K123" s="1"/>
      <c r="L123" s="1"/>
      <c r="M123" s="1"/>
      <c r="N123" s="1"/>
      <c r="O123" s="1"/>
      <c r="P123" s="1"/>
      <c r="Q123" s="1"/>
      <c r="R123" s="27"/>
      <c r="S123" s="27"/>
      <c r="T123" s="27"/>
      <c r="U123" s="27"/>
      <c r="V123" s="27"/>
      <c r="W123" s="27"/>
      <c r="X123" s="27"/>
    </row>
    <row r="124" spans="1:24" x14ac:dyDescent="0.25">
      <c r="A124" s="1"/>
      <c r="B124" s="31"/>
      <c r="C124" s="31"/>
      <c r="D124" s="1"/>
      <c r="E124" s="1"/>
      <c r="F124" s="1"/>
      <c r="G124" s="1"/>
      <c r="H124" s="1"/>
      <c r="I124" s="1"/>
      <c r="J124" s="1"/>
      <c r="K124" s="1"/>
      <c r="L124" s="1"/>
      <c r="M124" s="1"/>
      <c r="N124" s="1"/>
      <c r="O124" s="1"/>
      <c r="P124" s="1"/>
      <c r="Q124" s="1"/>
      <c r="R124" s="27"/>
      <c r="S124" s="27"/>
      <c r="T124" s="27"/>
      <c r="U124" s="27"/>
      <c r="V124" s="27"/>
      <c r="W124" s="27"/>
      <c r="X124" s="27"/>
    </row>
    <row r="125" spans="1:24" x14ac:dyDescent="0.25">
      <c r="A125" s="1"/>
      <c r="B125" s="31"/>
      <c r="C125" s="31"/>
      <c r="D125" s="1"/>
      <c r="E125" s="1"/>
      <c r="F125" s="1"/>
      <c r="G125" s="1"/>
      <c r="H125" s="1"/>
      <c r="I125" s="1"/>
      <c r="J125" s="1"/>
      <c r="K125" s="1"/>
      <c r="L125" s="1"/>
      <c r="M125" s="1"/>
      <c r="N125" s="1"/>
      <c r="O125" s="1"/>
      <c r="P125" s="1"/>
      <c r="Q125" s="1"/>
      <c r="R125" s="27"/>
      <c r="S125" s="27"/>
      <c r="T125" s="27"/>
      <c r="U125" s="27"/>
      <c r="V125" s="27"/>
      <c r="W125" s="27"/>
      <c r="X125" s="27"/>
    </row>
    <row r="126" spans="1:24" x14ac:dyDescent="0.25">
      <c r="A126" s="1"/>
      <c r="B126" s="31"/>
      <c r="C126" s="31"/>
      <c r="D126" s="1"/>
      <c r="E126" s="1"/>
      <c r="F126" s="1"/>
      <c r="G126" s="1"/>
      <c r="H126" s="1"/>
      <c r="I126" s="1"/>
      <c r="J126" s="1"/>
      <c r="K126" s="1"/>
      <c r="L126" s="1"/>
      <c r="M126" s="1"/>
      <c r="N126" s="1"/>
      <c r="O126" s="1"/>
      <c r="P126" s="1"/>
      <c r="Q126" s="1"/>
      <c r="R126" s="27"/>
      <c r="S126" s="27"/>
      <c r="T126" s="27"/>
      <c r="U126" s="27"/>
      <c r="V126" s="27"/>
      <c r="W126" s="27"/>
      <c r="X126" s="27"/>
    </row>
    <row r="127" spans="1:24" x14ac:dyDescent="0.25">
      <c r="A127" s="1"/>
      <c r="B127" s="31"/>
      <c r="C127" s="31"/>
      <c r="D127" s="1"/>
      <c r="E127" s="1"/>
      <c r="F127" s="1"/>
      <c r="G127" s="1"/>
      <c r="H127" s="1"/>
      <c r="I127" s="1"/>
      <c r="J127" s="1"/>
      <c r="K127" s="1"/>
      <c r="L127" s="1"/>
      <c r="M127" s="1"/>
      <c r="N127" s="1"/>
      <c r="O127" s="1"/>
      <c r="P127" s="1"/>
      <c r="Q127" s="1"/>
      <c r="R127" s="27"/>
      <c r="S127" s="27"/>
      <c r="T127" s="27"/>
      <c r="U127" s="27"/>
      <c r="V127" s="27"/>
      <c r="W127" s="27"/>
      <c r="X127" s="27"/>
    </row>
    <row r="128" spans="1:24" x14ac:dyDescent="0.25">
      <c r="A128" s="1"/>
      <c r="B128" s="31"/>
      <c r="C128" s="31"/>
      <c r="D128" s="1"/>
      <c r="E128" s="1"/>
      <c r="F128" s="1"/>
      <c r="G128" s="1"/>
      <c r="H128" s="1"/>
      <c r="I128" s="1"/>
      <c r="J128" s="1"/>
      <c r="K128" s="1"/>
      <c r="L128" s="1"/>
      <c r="M128" s="1"/>
      <c r="N128" s="1"/>
      <c r="O128" s="1"/>
      <c r="P128" s="1"/>
      <c r="Q128" s="1"/>
      <c r="R128" s="27"/>
      <c r="S128" s="27"/>
      <c r="T128" s="27"/>
      <c r="U128" s="27"/>
      <c r="V128" s="27"/>
      <c r="W128" s="27"/>
      <c r="X128" s="27"/>
    </row>
    <row r="129" spans="1:24" x14ac:dyDescent="0.25">
      <c r="A129" s="1"/>
      <c r="B129" s="31"/>
      <c r="C129" s="31"/>
      <c r="D129" s="1"/>
      <c r="E129" s="1"/>
      <c r="F129" s="1"/>
      <c r="G129" s="1"/>
      <c r="H129" s="1"/>
      <c r="I129" s="1"/>
      <c r="J129" s="1"/>
      <c r="K129" s="1"/>
      <c r="L129" s="1"/>
      <c r="M129" s="1"/>
      <c r="N129" s="1"/>
      <c r="O129" s="1"/>
      <c r="P129" s="1"/>
      <c r="Q129" s="1"/>
      <c r="R129" s="27"/>
      <c r="S129" s="27"/>
      <c r="T129" s="27"/>
      <c r="U129" s="27"/>
      <c r="V129" s="27"/>
      <c r="W129" s="27"/>
      <c r="X129" s="27"/>
    </row>
    <row r="130" spans="1:24" ht="18.75" x14ac:dyDescent="0.3">
      <c r="A130" s="14"/>
      <c r="B130" s="32"/>
      <c r="C130" s="32"/>
      <c r="D130" s="5"/>
      <c r="E130" s="16">
        <v>2018</v>
      </c>
      <c r="F130" s="17">
        <v>2018</v>
      </c>
      <c r="G130" s="1"/>
      <c r="H130" s="1"/>
      <c r="I130" s="1"/>
      <c r="J130" s="1"/>
      <c r="K130" s="1"/>
      <c r="L130" s="1"/>
      <c r="M130" s="1"/>
      <c r="N130" s="1"/>
      <c r="O130" s="1"/>
      <c r="P130" s="1"/>
      <c r="Q130" s="1"/>
      <c r="R130" s="27"/>
      <c r="S130" s="27"/>
      <c r="T130" s="27"/>
      <c r="U130" s="27"/>
      <c r="V130" s="27"/>
      <c r="W130" s="27"/>
      <c r="X130" s="27"/>
    </row>
    <row r="131" spans="1:24" ht="18.75" x14ac:dyDescent="0.3">
      <c r="A131" s="14" t="s">
        <v>13</v>
      </c>
      <c r="B131" s="32" t="s">
        <v>7</v>
      </c>
      <c r="C131" s="32" t="s">
        <v>8</v>
      </c>
      <c r="D131" s="6" t="s">
        <v>9</v>
      </c>
      <c r="E131" s="9" t="s">
        <v>10</v>
      </c>
      <c r="F131" s="13" t="s">
        <v>11</v>
      </c>
      <c r="G131" s="1"/>
      <c r="H131" s="1"/>
      <c r="I131" s="1"/>
      <c r="J131" s="1"/>
      <c r="K131" s="1"/>
      <c r="L131" s="1"/>
      <c r="M131" s="1"/>
      <c r="N131" s="1"/>
      <c r="O131" s="1"/>
      <c r="P131" s="1"/>
      <c r="Q131" s="1"/>
      <c r="R131" s="27"/>
      <c r="S131" s="27"/>
      <c r="T131" s="27"/>
      <c r="U131" s="27"/>
      <c r="V131" s="27"/>
      <c r="W131" s="27"/>
      <c r="X131" s="27"/>
    </row>
    <row r="132" spans="1:24" ht="18.75" x14ac:dyDescent="0.3">
      <c r="A132" s="58" t="s">
        <v>54</v>
      </c>
      <c r="B132" s="30">
        <v>50</v>
      </c>
      <c r="C132" s="30">
        <v>100</v>
      </c>
      <c r="D132" s="7">
        <f>B132/C132</f>
        <v>0.5</v>
      </c>
      <c r="E132" s="22">
        <v>9.8000000000000004E-2</v>
      </c>
      <c r="F132" s="24">
        <v>0.11600000000000001</v>
      </c>
      <c r="G132" s="1"/>
      <c r="H132" s="1"/>
      <c r="I132" s="1"/>
      <c r="J132" s="1"/>
      <c r="K132" s="1"/>
      <c r="L132" s="1"/>
      <c r="M132" s="1"/>
      <c r="N132" s="1"/>
      <c r="O132" s="1"/>
      <c r="P132" s="1"/>
      <c r="Q132" s="1"/>
      <c r="R132" s="45">
        <v>1</v>
      </c>
      <c r="S132" s="44">
        <f>D132-0.025</f>
        <v>0.47499999999999998</v>
      </c>
      <c r="T132" s="42">
        <v>0.05</v>
      </c>
      <c r="U132" s="44">
        <f>E132-0.00125</f>
        <v>9.6750000000000003E-2</v>
      </c>
      <c r="V132" s="27">
        <v>2.5000000000000001E-3</v>
      </c>
      <c r="W132" s="44">
        <f>F132-0.00125</f>
        <v>0.11475</v>
      </c>
      <c r="X132" s="27"/>
    </row>
    <row r="133" spans="1:24" x14ac:dyDescent="0.25">
      <c r="A133" s="58"/>
      <c r="B133" s="1"/>
      <c r="C133" s="1"/>
      <c r="D133" s="1"/>
      <c r="E133" s="1"/>
      <c r="F133" s="1"/>
      <c r="G133" s="1"/>
      <c r="H133" s="1"/>
      <c r="I133" s="1"/>
      <c r="J133" s="1"/>
      <c r="K133" s="1"/>
      <c r="L133" s="1"/>
      <c r="M133" s="1"/>
      <c r="N133" s="1"/>
      <c r="O133" s="1"/>
      <c r="P133" s="1"/>
      <c r="Q133" s="1"/>
      <c r="R133" s="27"/>
      <c r="S133" s="27"/>
      <c r="T133" s="27"/>
      <c r="U133" s="27"/>
      <c r="V133" s="27"/>
      <c r="W133" s="27"/>
      <c r="X133" s="27"/>
    </row>
    <row r="134" spans="1:24" x14ac:dyDescent="0.25">
      <c r="A134" s="58"/>
      <c r="B134" s="1"/>
      <c r="C134" s="1"/>
      <c r="D134" s="1"/>
      <c r="E134" s="1"/>
      <c r="F134" s="1"/>
      <c r="G134" s="1"/>
      <c r="H134" s="1"/>
      <c r="I134" s="1"/>
      <c r="J134" s="1"/>
      <c r="K134" s="1"/>
      <c r="L134" s="1"/>
      <c r="M134" s="1"/>
      <c r="N134" s="1"/>
      <c r="O134" s="1"/>
      <c r="P134" s="1"/>
      <c r="Q134" s="1"/>
      <c r="R134" s="27"/>
      <c r="S134" s="27"/>
      <c r="T134" s="27"/>
      <c r="U134" s="27"/>
      <c r="V134" s="27"/>
      <c r="W134" s="27"/>
      <c r="X134" s="27"/>
    </row>
    <row r="135" spans="1:24" x14ac:dyDescent="0.25">
      <c r="A135" s="1"/>
      <c r="B135" s="1"/>
      <c r="C135" s="1"/>
      <c r="D135" s="1"/>
      <c r="E135" s="1"/>
      <c r="F135" s="1"/>
      <c r="G135" s="1"/>
      <c r="H135" s="1"/>
      <c r="I135" s="1"/>
      <c r="J135" s="1"/>
      <c r="K135" s="1"/>
      <c r="L135" s="1"/>
      <c r="M135" s="1"/>
      <c r="N135" s="1"/>
      <c r="O135" s="1"/>
      <c r="P135" s="1"/>
      <c r="Q135" s="1"/>
      <c r="R135" s="27"/>
      <c r="S135" s="27"/>
      <c r="T135" s="27"/>
      <c r="U135" s="27"/>
      <c r="V135" s="27"/>
      <c r="W135" s="27"/>
      <c r="X135" s="27"/>
    </row>
    <row r="136" spans="1:24" x14ac:dyDescent="0.25">
      <c r="A136" s="1"/>
      <c r="B136" s="1"/>
      <c r="C136" s="1"/>
      <c r="D136" s="1"/>
      <c r="E136" s="1"/>
      <c r="F136" s="1"/>
      <c r="G136" s="1"/>
      <c r="H136" s="1"/>
      <c r="I136" s="1"/>
      <c r="J136" s="1"/>
      <c r="K136" s="1"/>
      <c r="L136" s="1"/>
      <c r="M136" s="1"/>
      <c r="N136" s="1"/>
      <c r="O136" s="1"/>
      <c r="P136" s="1"/>
      <c r="Q136" s="1"/>
      <c r="R136" s="27"/>
      <c r="S136" s="27"/>
      <c r="T136" s="27"/>
      <c r="U136" s="27"/>
      <c r="V136" s="27"/>
      <c r="W136" s="27"/>
      <c r="X136" s="27"/>
    </row>
    <row r="137" spans="1:24" x14ac:dyDescent="0.25">
      <c r="A137" s="1"/>
      <c r="B137" s="1"/>
      <c r="C137" s="1"/>
      <c r="D137" s="1"/>
      <c r="E137" s="1"/>
      <c r="F137" s="1"/>
      <c r="G137" s="1"/>
      <c r="H137" s="1"/>
      <c r="I137" s="1"/>
      <c r="J137" s="1"/>
      <c r="K137" s="1"/>
      <c r="L137" s="1"/>
      <c r="M137" s="1"/>
      <c r="N137" s="1"/>
      <c r="O137" s="1"/>
      <c r="P137" s="1"/>
      <c r="Q137" s="1"/>
      <c r="R137" s="27"/>
      <c r="S137" s="27"/>
      <c r="T137" s="27"/>
      <c r="U137" s="27"/>
      <c r="V137" s="27"/>
      <c r="W137" s="27"/>
      <c r="X137" s="27"/>
    </row>
    <row r="138" spans="1:24" ht="38.25" customHeight="1" x14ac:dyDescent="0.3">
      <c r="A138" s="59" t="s">
        <v>89</v>
      </c>
      <c r="B138" s="60"/>
      <c r="C138" s="60"/>
      <c r="D138" s="60"/>
      <c r="E138" s="60"/>
      <c r="F138" s="60"/>
      <c r="G138" s="60"/>
      <c r="H138" s="60"/>
      <c r="I138" s="60"/>
      <c r="J138" s="60"/>
      <c r="K138" s="60"/>
      <c r="L138" s="60"/>
      <c r="M138" s="1"/>
      <c r="N138" s="1"/>
      <c r="O138" s="1"/>
      <c r="P138" s="1"/>
      <c r="Q138" s="1"/>
      <c r="R138" s="27"/>
      <c r="S138" s="27"/>
      <c r="T138" s="27"/>
      <c r="U138" s="27"/>
      <c r="V138" s="27"/>
      <c r="W138" s="27"/>
      <c r="X138" s="27"/>
    </row>
    <row r="139" spans="1:24" x14ac:dyDescent="0.25">
      <c r="R139" s="27"/>
      <c r="S139" s="27"/>
      <c r="T139" s="27"/>
      <c r="U139" s="27"/>
      <c r="V139" s="27"/>
      <c r="W139" s="27"/>
      <c r="X139" s="27"/>
    </row>
    <row r="140" spans="1:24" x14ac:dyDescent="0.25">
      <c r="R140" s="27"/>
      <c r="S140" s="27"/>
      <c r="T140" s="27"/>
      <c r="U140" s="27"/>
      <c r="V140" s="27"/>
      <c r="W140" s="27"/>
      <c r="X140" s="27"/>
    </row>
    <row r="141" spans="1:24" x14ac:dyDescent="0.25">
      <c r="R141" s="27"/>
      <c r="S141" s="27"/>
      <c r="T141" s="27"/>
      <c r="U141" s="27"/>
      <c r="V141" s="27"/>
      <c r="W141" s="27"/>
      <c r="X141" s="27"/>
    </row>
    <row r="142" spans="1:24" x14ac:dyDescent="0.25">
      <c r="R142" s="27"/>
      <c r="S142" s="27"/>
      <c r="T142" s="27"/>
      <c r="U142" s="27"/>
      <c r="V142" s="27"/>
      <c r="W142" s="27"/>
      <c r="X142" s="27"/>
    </row>
    <row r="143" spans="1:24" x14ac:dyDescent="0.25">
      <c r="R143" s="27"/>
      <c r="S143" s="27"/>
      <c r="T143" s="27"/>
      <c r="U143" s="27"/>
      <c r="V143" s="27"/>
      <c r="W143" s="27"/>
      <c r="X143" s="27"/>
    </row>
    <row r="144" spans="1:24" x14ac:dyDescent="0.25">
      <c r="R144" s="27"/>
      <c r="S144" s="27"/>
      <c r="T144" s="27"/>
      <c r="U144" s="27"/>
      <c r="V144" s="27"/>
      <c r="W144" s="27"/>
      <c r="X144" s="27"/>
    </row>
    <row r="145" spans="18:24" x14ac:dyDescent="0.25">
      <c r="R145" s="27"/>
      <c r="S145" s="27"/>
      <c r="T145" s="27"/>
      <c r="U145" s="27"/>
      <c r="V145" s="27"/>
      <c r="W145" s="27"/>
      <c r="X145" s="27"/>
    </row>
    <row r="146" spans="18:24" x14ac:dyDescent="0.25">
      <c r="R146" s="27"/>
      <c r="S146" s="27"/>
      <c r="T146" s="27"/>
      <c r="U146" s="27"/>
      <c r="V146" s="27"/>
      <c r="W146" s="27"/>
      <c r="X146" s="27"/>
    </row>
    <row r="147" spans="18:24" x14ac:dyDescent="0.25">
      <c r="R147" s="27"/>
      <c r="S147" s="27"/>
      <c r="T147" s="27"/>
      <c r="U147" s="27"/>
      <c r="V147" s="27"/>
      <c r="W147" s="27"/>
      <c r="X147" s="27"/>
    </row>
    <row r="148" spans="18:24" x14ac:dyDescent="0.25">
      <c r="R148" s="27"/>
      <c r="S148" s="27"/>
      <c r="T148" s="27"/>
      <c r="U148" s="27"/>
      <c r="V148" s="27"/>
      <c r="W148" s="27"/>
      <c r="X148" s="27"/>
    </row>
    <row r="149" spans="18:24" x14ac:dyDescent="0.25">
      <c r="R149" s="27"/>
      <c r="S149" s="27"/>
      <c r="T149" s="27"/>
      <c r="U149" s="27"/>
      <c r="V149" s="27"/>
      <c r="W149" s="27"/>
      <c r="X149" s="27"/>
    </row>
    <row r="150" spans="18:24" x14ac:dyDescent="0.25">
      <c r="R150" s="27"/>
      <c r="S150" s="27"/>
      <c r="T150" s="27"/>
      <c r="U150" s="27"/>
      <c r="V150" s="27"/>
      <c r="W150" s="27"/>
      <c r="X150" s="27"/>
    </row>
    <row r="151" spans="18:24" x14ac:dyDescent="0.25">
      <c r="R151" s="27"/>
      <c r="S151" s="27"/>
      <c r="T151" s="27"/>
      <c r="U151" s="27"/>
      <c r="V151" s="27"/>
      <c r="W151" s="27"/>
      <c r="X151" s="27"/>
    </row>
    <row r="152" spans="18:24" x14ac:dyDescent="0.25">
      <c r="R152" s="27"/>
      <c r="S152" s="27"/>
      <c r="T152" s="27"/>
      <c r="U152" s="27"/>
      <c r="V152" s="27"/>
      <c r="W152" s="27"/>
      <c r="X152" s="27"/>
    </row>
    <row r="153" spans="18:24" x14ac:dyDescent="0.25">
      <c r="R153" s="27"/>
      <c r="S153" s="27"/>
      <c r="T153" s="27"/>
      <c r="U153" s="27"/>
      <c r="V153" s="27"/>
      <c r="W153" s="27"/>
      <c r="X153" s="27"/>
    </row>
    <row r="154" spans="18:24" x14ac:dyDescent="0.25">
      <c r="R154" s="27"/>
      <c r="S154" s="27"/>
      <c r="T154" s="27"/>
      <c r="U154" s="27"/>
      <c r="V154" s="27"/>
      <c r="W154" s="27"/>
      <c r="X154" s="27"/>
    </row>
    <row r="155" spans="18:24" x14ac:dyDescent="0.25">
      <c r="R155" s="27"/>
      <c r="S155" s="27"/>
      <c r="T155" s="27"/>
      <c r="U155" s="27"/>
      <c r="V155" s="27"/>
      <c r="W155" s="27"/>
      <c r="X155" s="27"/>
    </row>
    <row r="156" spans="18:24" x14ac:dyDescent="0.25">
      <c r="R156" s="27"/>
      <c r="S156" s="27"/>
      <c r="T156" s="27"/>
      <c r="U156" s="27"/>
      <c r="V156" s="27"/>
      <c r="W156" s="27"/>
      <c r="X156" s="27"/>
    </row>
    <row r="157" spans="18:24" x14ac:dyDescent="0.25">
      <c r="R157" s="27"/>
      <c r="S157" s="27"/>
      <c r="T157" s="27"/>
      <c r="U157" s="27"/>
      <c r="V157" s="27"/>
      <c r="W157" s="27"/>
      <c r="X157" s="27"/>
    </row>
    <row r="158" spans="18:24" x14ac:dyDescent="0.25">
      <c r="R158" s="27"/>
      <c r="S158" s="27"/>
      <c r="T158" s="27"/>
      <c r="U158" s="27"/>
      <c r="V158" s="27"/>
      <c r="W158" s="27"/>
      <c r="X158" s="27"/>
    </row>
    <row r="159" spans="18:24" x14ac:dyDescent="0.25">
      <c r="R159" s="27"/>
      <c r="S159" s="27"/>
      <c r="T159" s="27"/>
      <c r="U159" s="27"/>
      <c r="V159" s="27"/>
      <c r="W159" s="27"/>
      <c r="X159" s="27"/>
    </row>
  </sheetData>
  <sheetProtection algorithmName="SHA-512" hashValue="B9id081E/fAcVNjHtDPhkPW6vkD97XEK0POZ4O3hyUavLbgT7nOiYOb71WGEdqVpvJOkWcIcEnVT4Q5LJzzdeQ==" saltValue="aR6qZy910CMEq1SWG4VHJw==" spinCount="100000" sheet="1" objects="1" scenarios="1"/>
  <customSheetViews>
    <customSheetView guid="{D90D3741-544D-4B0E-9F69-36DE97A77B83}" scale="150">
      <selection sqref="A1:L1"/>
      <pageMargins left="0.7" right="0.7" top="0.75" bottom="0.75" header="0.3" footer="0.3"/>
      <pageSetup orientation="portrait" horizontalDpi="1200" verticalDpi="1200" r:id="rId1"/>
    </customSheetView>
  </customSheetViews>
  <mergeCells count="22">
    <mergeCell ref="A3:K3"/>
    <mergeCell ref="G84:K84"/>
    <mergeCell ref="A1:L1"/>
    <mergeCell ref="G38:K38"/>
    <mergeCell ref="G40:K40"/>
    <mergeCell ref="G80:K80"/>
    <mergeCell ref="G82:K82"/>
    <mergeCell ref="G26:K26"/>
    <mergeCell ref="G28:K28"/>
    <mergeCell ref="G30:K30"/>
    <mergeCell ref="G32:K32"/>
    <mergeCell ref="G34:K34"/>
    <mergeCell ref="G36:K36"/>
    <mergeCell ref="G18:K18"/>
    <mergeCell ref="A113:A115"/>
    <mergeCell ref="A138:L138"/>
    <mergeCell ref="G20:K20"/>
    <mergeCell ref="G22:K22"/>
    <mergeCell ref="G24:K24"/>
    <mergeCell ref="A96:A99"/>
    <mergeCell ref="A106:A108"/>
    <mergeCell ref="A132:A134"/>
  </mergeCells>
  <dataValidations xWindow="260" yWindow="604" count="29">
    <dataValidation allowBlank="1" showInputMessage="1" showErrorMessage="1" promptTitle="Description" prompt="Rate per 1,000 of opioid prescriptions among members 18 years and older" sqref="A8" xr:uid="{77D4A03E-0CEB-49DA-A68C-61BB9B760C32}"/>
    <dataValidation allowBlank="1" showInputMessage="1" showErrorMessage="1" promptTitle="Description" prompt="Number receiving prescription opioids during the measurement year" sqref="B8" xr:uid="{1A6E1694-4DF8-40A5-971F-C954A333D812}"/>
    <dataValidation allowBlank="1" showInputMessage="1" showErrorMessage="1" promptTitle="Description" prompt="Members 18 years and older" sqref="C8 C80 C82 C84 C96 C106 C113" xr:uid="{DA691AED-9514-42D7-955F-71E22CD8AA81}"/>
    <dataValidation allowBlank="1" showInputMessage="1" showErrorMessage="1" promptTitle="Description" prompt="Top conditions that opioids are most prescribed for among members 18 years and older" sqref="A16" xr:uid="{FEDD2927-903A-4981-AB17-F59254473053}"/>
    <dataValidation allowBlank="1" showInputMessage="1" showErrorMessage="1" promptTitle="Description" prompt="Number receiving opioids for condition type" sqref="B18 B20 B22 B24 B26 B28 B30 B32 B34 B36 B38 B40" xr:uid="{CFC15F05-EAB9-4E7A-980A-76734007F0A2}"/>
    <dataValidation allowBlank="1" showInputMessage="1" showErrorMessage="1" promptTitle="Description" prompt="Members 18 years and older who received prescription opioids during the measurement year" sqref="C18 C20 C22 C24 C26 C28 C30 C32 C34 C36 C38 C40 C50 C60 C69" xr:uid="{F6458B82-2790-48D7-8D6F-AE8428CD7CBF}"/>
    <dataValidation allowBlank="1" showInputMessage="1" showErrorMessage="1" promptTitle="Description" prompt="The percentage of members 18 years and older who received prescription opioids at a high dosage" sqref="A50" xr:uid="{8B17E2FC-192B-4723-9959-13D275804275}"/>
    <dataValidation allowBlank="1" showInputMessage="1" showErrorMessage="1" promptTitle="Description" prompt="Number receiving prescription opioids at high dosage (average morphine equivalent [MED] &gt; 120 mg) for &gt;= 15 days during the measurement year" sqref="B50" xr:uid="{D323B6FD-BE5E-481A-AED1-FC684F2E4A03}"/>
    <dataValidation allowBlank="1" showInputMessage="1" showErrorMessage="1" promptTitle="Description" prompt="Average number of days covered by an opioid prescription for members 18 years and old" sqref="A60" xr:uid="{EE01AE9C-FD5A-4B83-8341-9492514862D5}"/>
    <dataValidation allowBlank="1" showInputMessage="1" showErrorMessage="1" promptTitle="Description" prompt="Total number of days that all opioids claims covered" sqref="B60" xr:uid="{4ADE01E5-1625-4D3A-8155-ED644276F688}"/>
    <dataValidation allowBlank="1" showInputMessage="1" showErrorMessage="1" promptTitle="Description" prompt="Average number of days lapsed between opioid prescriptions for members 18 years and older" sqref="A69" xr:uid="{F3D7D57D-DA16-4237-9E4D-86DB5CFAC685}"/>
    <dataValidation allowBlank="1" showInputMessage="1" showErrorMessage="1" promptTitle="Description" prompt="Total number of days passed between the current prescription fill date and the previous prescription's run-out date" sqref="B69" xr:uid="{D1ADA243-04E0-438C-B772-EEF0350042DE}"/>
    <dataValidation allowBlank="1" showInputMessage="1" showErrorMessage="1" promptTitle="Description" prompt="For members 18 years and older, the percentage receiving prescription opioids for &gt; 15 days during the measurement year who received opioids from multiple prescribers multiple pharmacies, or multiple prescribers and pharmacies_x000a__x000a_Three rates are reported" sqref="A77" xr:uid="{421B797D-3D1F-4093-AA1F-98F06BE444B0}"/>
    <dataValidation allowBlank="1" showInputMessage="1" showErrorMessage="1" promptTitle="Description" prompt="Use of Opioids from Multiple Providers Rate 1: received opioids from multiple prescribers" sqref="A80" xr:uid="{E941E5CB-CEB8-46ED-8B46-BB9EFA0C8FB6}"/>
    <dataValidation allowBlank="1" showInputMessage="1" showErrorMessage="1" promptTitle="Description" prompt="Use of Opioids from Multiple Providers Rate 2: received opioids from multiple pharmacies" sqref="A82" xr:uid="{4FC0BC72-2CDB-4BD5-843A-FA3BC6D3AC76}"/>
    <dataValidation allowBlank="1" showInputMessage="1" showErrorMessage="1" promptTitle="Description" prompt="Use of Opioids from Multiple Providers Rate 3: received opioids from multiple prescribers and pharmacies" sqref="A84" xr:uid="{C745CF89-9A2C-4564-85E3-6C2C8DFD4838}"/>
    <dataValidation allowBlank="1" showInputMessage="1" showErrorMessage="1" promptTitle="Description" prompt="Number receiving prescription opioids for &gt;= 15 days during the measurement year who received opioids from multiple providers" sqref="B80" xr:uid="{C3F95EDC-0114-4DCC-9E9F-4A636B101E21}"/>
    <dataValidation allowBlank="1" showInputMessage="1" showErrorMessage="1" promptTitle="Description" prompt="Number receiving prescription opioids for &gt;= 15 days during the measurement year who received opioids from multiple pharmacies" sqref="B82" xr:uid="{991217B1-E606-497C-B0F0-94D6C19EB006}"/>
    <dataValidation allowBlank="1" showInputMessage="1" showErrorMessage="1" promptTitle="Description" prompt="Number receiving prescription opioids for &gt;= 15 days during the measurement year who received opioids from multiple providers and pharmacies" sqref="B84" xr:uid="{2651512D-4C3D-4D7E-ACEF-EB0C1677793B}"/>
    <dataValidation allowBlank="1" showInputMessage="1" showErrorMessage="1" promptTitle="Description" prompt="Rate per 1,000 members that have been prescribed an overdose reversal drug (Narcan/Naloxone) among members 18 years and older" sqref="A96" xr:uid="{916A3B7C-76F3-4A68-8865-076E89361D2D}"/>
    <dataValidation allowBlank="1" showInputMessage="1" showErrorMessage="1" promptTitle="Description" prompt="Number prescribed an overdose reversal drug in the measurement year" sqref="B96" xr:uid="{ABC43BB1-6985-4B5E-A590-8A88FEAD3EFC}"/>
    <dataValidation allowBlank="1" showInputMessage="1" showErrorMessage="1" promptTitle="Description" prompt="Rate per 1,000 members of opioid overdose/poisoning among members 18 years and older; two rates are reported" sqref="A106 A113" xr:uid="{DEF61681-40DA-4655-80E7-D5DC3849A317}"/>
    <dataValidation allowBlank="1" showInputMessage="1" showErrorMessage="1" promptTitle="Description" prompt="Number with an opioid overdose/poisoning" sqref="B106 B113" xr:uid="{E3E8F273-C888-4CCD-90FE-7004E96075E8}"/>
    <dataValidation allowBlank="1" showInputMessage="1" showErrorMessage="1" promptTitle="Description" prompt="Rate per 1,000 of members that have had a visit to the emergency room (ER) due to overdose/poisoning among members 18 years and older who received prescription opioids" sqref="A122" xr:uid="{B88E1CF7-EA9E-4D1A-B403-4C0BC1E6D384}"/>
    <dataValidation allowBlank="1" showInputMessage="1" showErrorMessage="1" promptTitle="Description" prompt="Number who had an ER visit due to an overdose/poisoning" sqref="B122" xr:uid="{DEF80B66-192C-4031-8EBF-906C4935767A}"/>
    <dataValidation allowBlank="1" showInputMessage="1" showErrorMessage="1" promptTitle="Description" prompt="Members 18 years and older who received prescription opioids" sqref="C122" xr:uid="{18E67970-E49F-4C15-86F6-B09CBD5DD99E}"/>
    <dataValidation allowBlank="1" showInputMessage="1" showErrorMessage="1" promptTitle="Description" prompt="Percentage of members 18 years and older with concurrent use of prescription opioids and benzodiazepines during the measurement years" sqref="A132:A134" xr:uid="{5BC93036-FB2D-427D-812F-3DC66EF67CC0}"/>
    <dataValidation allowBlank="1" showInputMessage="1" showErrorMessage="1" promptTitle="Description" prompt="Number with concurrent use of opioids and benzodiazepines for 30 or more cumulative days during the measurement year" sqref="B132" xr:uid="{B6E94484-0197-4B6A-8E44-815CF8930020}"/>
    <dataValidation allowBlank="1" showInputMessage="1" showErrorMessage="1" promptTitle="Description" prompt="Members 18 years and and older with multiple prescription claims for opioids with unique dates of service, for which the sum of the days' supply is 15 or more days" sqref="C132" xr:uid="{2C131107-C471-43FE-B619-F8268A43C070}"/>
  </dataValidations>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44308-75B5-4B37-9C7E-3CE80AB5A665}">
  <dimension ref="A1:X172"/>
  <sheetViews>
    <sheetView zoomScale="120" zoomScaleNormal="120" workbookViewId="0">
      <selection activeCell="C13" sqref="C13"/>
    </sheetView>
  </sheetViews>
  <sheetFormatPr defaultRowHeight="15" x14ac:dyDescent="0.25"/>
  <cols>
    <col min="1" max="1" width="44.42578125" customWidth="1"/>
    <col min="2" max="2" width="13.5703125" bestFit="1" customWidth="1"/>
    <col min="3" max="3" width="16" bestFit="1" customWidth="1"/>
    <col min="4" max="4" width="21.140625" bestFit="1" customWidth="1"/>
    <col min="5" max="5" width="9.42578125" bestFit="1" customWidth="1"/>
    <col min="6" max="6" width="16" bestFit="1" customWidth="1"/>
  </cols>
  <sheetData>
    <row r="1" spans="1:24" ht="34.5" customHeight="1" x14ac:dyDescent="0.4">
      <c r="A1" s="63" t="s">
        <v>57</v>
      </c>
      <c r="B1" s="63"/>
      <c r="C1" s="63"/>
      <c r="D1" s="63"/>
      <c r="E1" s="63"/>
      <c r="F1" s="63"/>
      <c r="G1" s="63"/>
      <c r="H1" s="63"/>
      <c r="I1" s="63"/>
      <c r="J1" s="63"/>
      <c r="K1" s="63"/>
      <c r="L1" s="63"/>
      <c r="M1" s="26"/>
      <c r="N1" s="26"/>
      <c r="O1" s="26"/>
      <c r="P1" s="26"/>
    </row>
    <row r="2" spans="1:24" x14ac:dyDescent="0.25">
      <c r="A2" s="1"/>
      <c r="B2" s="1"/>
      <c r="C2" s="1"/>
      <c r="D2" s="1"/>
      <c r="E2" s="1"/>
      <c r="F2" s="1"/>
      <c r="G2" s="1"/>
      <c r="H2" s="1"/>
      <c r="I2" s="1"/>
      <c r="J2" s="1"/>
      <c r="K2" s="1"/>
      <c r="L2" s="1"/>
      <c r="M2" s="1"/>
      <c r="N2" s="1"/>
      <c r="O2" s="1"/>
      <c r="P2" s="1"/>
      <c r="Q2" s="1"/>
    </row>
    <row r="3" spans="1:24" ht="63.75" customHeight="1" x14ac:dyDescent="0.25">
      <c r="A3" s="62" t="s">
        <v>2</v>
      </c>
      <c r="B3" s="62"/>
      <c r="C3" s="62"/>
      <c r="D3" s="62"/>
      <c r="E3" s="62"/>
      <c r="F3" s="62"/>
      <c r="G3" s="62"/>
      <c r="H3" s="62"/>
      <c r="I3" s="62"/>
      <c r="J3" s="62"/>
      <c r="K3" s="62"/>
      <c r="L3" s="35"/>
      <c r="M3" s="35"/>
      <c r="N3" s="35"/>
      <c r="O3" s="35"/>
      <c r="P3" s="35"/>
      <c r="Q3" s="1"/>
      <c r="R3" s="27"/>
      <c r="S3" s="27"/>
      <c r="T3" s="27"/>
      <c r="U3" s="27"/>
      <c r="V3" s="27"/>
      <c r="W3" s="27"/>
      <c r="X3" s="27"/>
    </row>
    <row r="4" spans="1:24" x14ac:dyDescent="0.25">
      <c r="A4" s="1"/>
      <c r="B4" s="1"/>
      <c r="C4" s="1"/>
      <c r="D4" s="1"/>
      <c r="E4" s="1"/>
      <c r="F4" s="1"/>
      <c r="G4" s="1"/>
      <c r="H4" s="1"/>
      <c r="I4" s="1"/>
      <c r="J4" s="1"/>
      <c r="K4" s="1"/>
      <c r="L4" s="1"/>
      <c r="M4" s="1"/>
      <c r="N4" s="1"/>
      <c r="O4" s="1"/>
      <c r="P4" s="1"/>
      <c r="Q4" s="1"/>
      <c r="R4" s="27"/>
      <c r="S4" s="27"/>
      <c r="T4" s="27"/>
      <c r="U4" s="27"/>
      <c r="V4" s="27"/>
      <c r="W4" s="27"/>
      <c r="X4" s="27"/>
    </row>
    <row r="5" spans="1:24" ht="21" x14ac:dyDescent="0.35">
      <c r="A5" s="4" t="s">
        <v>55</v>
      </c>
      <c r="B5" s="1"/>
      <c r="C5" s="1"/>
      <c r="D5" s="1"/>
      <c r="E5" s="1"/>
      <c r="F5" s="1"/>
      <c r="G5" s="1"/>
      <c r="H5" s="1"/>
      <c r="I5" s="1"/>
      <c r="J5" s="1"/>
      <c r="K5" s="1"/>
      <c r="L5" s="1"/>
      <c r="M5" s="1"/>
      <c r="N5" s="1"/>
      <c r="O5" s="1"/>
      <c r="P5" s="1"/>
      <c r="Q5" s="1"/>
      <c r="R5" s="27"/>
      <c r="S5" s="27"/>
      <c r="T5" s="27"/>
      <c r="U5" s="27"/>
      <c r="V5" s="27"/>
      <c r="W5" s="27"/>
      <c r="X5" s="27"/>
    </row>
    <row r="6" spans="1:24" ht="18.75" x14ac:dyDescent="0.3">
      <c r="A6" s="1"/>
      <c r="B6" s="1"/>
      <c r="C6" s="1"/>
      <c r="D6" s="1"/>
      <c r="E6" s="16">
        <v>2018</v>
      </c>
      <c r="F6" s="17">
        <v>2018</v>
      </c>
      <c r="G6" s="1"/>
      <c r="H6" s="1"/>
      <c r="I6" s="1"/>
      <c r="J6" s="1"/>
      <c r="K6" s="1"/>
      <c r="L6" s="1"/>
      <c r="M6" s="1"/>
      <c r="N6" s="1"/>
      <c r="O6" s="1"/>
      <c r="P6" s="1"/>
      <c r="Q6" s="1"/>
      <c r="R6" s="27"/>
      <c r="S6" s="27"/>
      <c r="T6" s="27"/>
      <c r="U6" s="27"/>
      <c r="V6" s="27"/>
      <c r="W6" s="27"/>
      <c r="X6" s="27"/>
    </row>
    <row r="7" spans="1:24" ht="18.75" x14ac:dyDescent="0.3">
      <c r="A7" s="14" t="s">
        <v>6</v>
      </c>
      <c r="B7" s="14" t="s">
        <v>7</v>
      </c>
      <c r="C7" s="14" t="s">
        <v>8</v>
      </c>
      <c r="D7" s="6" t="s">
        <v>9</v>
      </c>
      <c r="E7" s="9" t="s">
        <v>10</v>
      </c>
      <c r="F7" s="13" t="s">
        <v>11</v>
      </c>
      <c r="G7" s="1"/>
      <c r="H7" s="1"/>
      <c r="I7" s="1"/>
      <c r="J7" s="1"/>
      <c r="K7" s="1"/>
      <c r="L7" s="1"/>
      <c r="M7" s="1"/>
      <c r="N7" s="1"/>
      <c r="O7" s="1"/>
      <c r="P7" s="1"/>
      <c r="Q7" s="1"/>
      <c r="R7" s="42" t="s">
        <v>0</v>
      </c>
      <c r="S7" s="42" t="s">
        <v>1</v>
      </c>
      <c r="T7" s="27"/>
      <c r="U7" s="27" t="s">
        <v>41</v>
      </c>
      <c r="V7" s="27"/>
      <c r="W7" s="27" t="s">
        <v>42</v>
      </c>
      <c r="X7" s="27"/>
    </row>
    <row r="8" spans="1:24" ht="18.75" x14ac:dyDescent="0.3">
      <c r="A8" s="15" t="s">
        <v>56</v>
      </c>
      <c r="B8" s="28">
        <v>100</v>
      </c>
      <c r="C8" s="28">
        <v>1000</v>
      </c>
      <c r="D8" s="12">
        <f>B8/(C8/1000)</f>
        <v>100</v>
      </c>
      <c r="E8" s="19"/>
      <c r="F8" s="18"/>
      <c r="G8" s="1"/>
      <c r="H8" s="1"/>
      <c r="I8" s="1"/>
      <c r="J8" s="1"/>
      <c r="K8" s="1"/>
      <c r="L8" s="1"/>
      <c r="M8" s="1"/>
      <c r="N8" s="1"/>
      <c r="O8" s="1"/>
      <c r="P8" s="1"/>
      <c r="Q8" s="1"/>
      <c r="R8" s="42">
        <v>200</v>
      </c>
      <c r="S8" s="42">
        <f>D8-5</f>
        <v>95</v>
      </c>
      <c r="T8" s="27">
        <v>10</v>
      </c>
      <c r="U8" s="42">
        <f>E8-0.5</f>
        <v>-0.5</v>
      </c>
      <c r="V8" s="27">
        <v>5</v>
      </c>
      <c r="W8" s="42">
        <f>F8-0.5</f>
        <v>-0.5</v>
      </c>
      <c r="X8" s="27"/>
    </row>
    <row r="9" spans="1:24" x14ac:dyDescent="0.25">
      <c r="A9" s="1"/>
      <c r="B9" s="31"/>
      <c r="C9" s="31"/>
      <c r="D9" s="1"/>
      <c r="E9" s="1"/>
      <c r="F9" s="1"/>
      <c r="G9" s="1"/>
      <c r="H9" s="1"/>
      <c r="I9" s="1"/>
      <c r="J9" s="1"/>
      <c r="K9" s="1"/>
      <c r="L9" s="1"/>
      <c r="M9" s="1"/>
      <c r="N9" s="1"/>
      <c r="O9" s="1"/>
      <c r="P9" s="1"/>
      <c r="Q9" s="1"/>
      <c r="R9" s="42"/>
      <c r="S9" s="42"/>
      <c r="T9" s="27"/>
      <c r="U9" s="27"/>
      <c r="V9" s="27"/>
      <c r="W9" s="27"/>
      <c r="X9" s="27"/>
    </row>
    <row r="10" spans="1:24" x14ac:dyDescent="0.25">
      <c r="A10" s="1"/>
      <c r="B10" s="31"/>
      <c r="C10" s="31"/>
      <c r="D10" s="1"/>
      <c r="E10" s="1"/>
      <c r="F10" s="1"/>
      <c r="G10" s="1"/>
      <c r="H10" s="1"/>
      <c r="I10" s="1"/>
      <c r="J10" s="1"/>
      <c r="K10" s="1"/>
      <c r="L10" s="1"/>
      <c r="M10" s="1"/>
      <c r="N10" s="1"/>
      <c r="O10" s="1"/>
      <c r="P10" s="1"/>
      <c r="Q10" s="1"/>
      <c r="R10" s="27"/>
      <c r="S10" s="27"/>
      <c r="T10" s="27"/>
      <c r="U10" s="27"/>
      <c r="V10" s="27"/>
      <c r="W10" s="27"/>
      <c r="X10" s="27"/>
    </row>
    <row r="11" spans="1:24" x14ac:dyDescent="0.25">
      <c r="A11" s="1"/>
      <c r="B11" s="31"/>
      <c r="C11" s="31"/>
      <c r="D11" s="1"/>
      <c r="E11" s="1"/>
      <c r="F11" s="1"/>
      <c r="G11" s="1"/>
      <c r="H11" s="1"/>
      <c r="I11" s="1"/>
      <c r="J11" s="1"/>
      <c r="K11" s="1"/>
      <c r="L11" s="1"/>
      <c r="M11" s="1"/>
      <c r="N11" s="1"/>
      <c r="O11" s="1"/>
      <c r="P11" s="1"/>
      <c r="Q11" s="1"/>
      <c r="R11" s="27"/>
      <c r="S11" s="27"/>
      <c r="T11" s="27"/>
      <c r="U11" s="27"/>
      <c r="V11" s="27"/>
      <c r="W11" s="27"/>
      <c r="X11" s="27"/>
    </row>
    <row r="12" spans="1:24" x14ac:dyDescent="0.25">
      <c r="A12" s="1"/>
      <c r="B12" s="31"/>
      <c r="C12" s="31"/>
      <c r="D12" s="1"/>
      <c r="E12" s="1"/>
      <c r="F12" s="1"/>
      <c r="G12" s="1"/>
      <c r="H12" s="1"/>
      <c r="I12" s="1"/>
      <c r="J12" s="1"/>
      <c r="K12" s="1"/>
      <c r="L12" s="1"/>
      <c r="M12" s="1"/>
      <c r="N12" s="1"/>
      <c r="O12" s="1"/>
      <c r="P12" s="1"/>
      <c r="Q12" s="1"/>
      <c r="R12" s="27"/>
      <c r="S12" s="27"/>
      <c r="T12" s="27"/>
      <c r="U12" s="27"/>
      <c r="V12" s="27"/>
      <c r="W12" s="27"/>
      <c r="X12" s="27"/>
    </row>
    <row r="13" spans="1:24" x14ac:dyDescent="0.25">
      <c r="B13" s="31"/>
      <c r="C13" s="31"/>
      <c r="D13" s="1"/>
      <c r="E13" s="1"/>
      <c r="F13" s="1"/>
      <c r="G13" s="1"/>
      <c r="H13" s="1"/>
      <c r="I13" s="1"/>
      <c r="J13" s="1"/>
      <c r="K13" s="1"/>
      <c r="L13" s="1"/>
      <c r="M13" s="1"/>
      <c r="N13" s="1"/>
      <c r="O13" s="1"/>
      <c r="P13" s="1"/>
      <c r="Q13" s="1"/>
      <c r="R13" s="27"/>
      <c r="S13" s="27"/>
      <c r="T13" s="27"/>
      <c r="U13" s="27"/>
      <c r="V13" s="27"/>
      <c r="W13" s="27"/>
      <c r="X13" s="27"/>
    </row>
    <row r="14" spans="1:24" ht="18.75" x14ac:dyDescent="0.3">
      <c r="A14" s="1"/>
      <c r="B14" s="31"/>
      <c r="C14" s="31"/>
      <c r="D14" s="1"/>
      <c r="E14" s="16">
        <v>2018</v>
      </c>
      <c r="F14" s="17">
        <v>2018</v>
      </c>
      <c r="G14" s="1"/>
      <c r="H14" s="1"/>
      <c r="I14" s="1"/>
      <c r="J14" s="1"/>
      <c r="K14" s="1"/>
      <c r="L14" s="1"/>
      <c r="M14" s="1"/>
      <c r="N14" s="1"/>
      <c r="O14" s="1"/>
      <c r="P14" s="1"/>
      <c r="Q14" s="1"/>
      <c r="R14" s="42" t="s">
        <v>0</v>
      </c>
      <c r="S14" s="42" t="s">
        <v>1</v>
      </c>
      <c r="T14" s="27"/>
      <c r="U14" s="27" t="s">
        <v>41</v>
      </c>
      <c r="V14" s="27"/>
      <c r="W14" s="27" t="s">
        <v>42</v>
      </c>
      <c r="X14" s="27"/>
    </row>
    <row r="15" spans="1:24" ht="18.75" x14ac:dyDescent="0.3">
      <c r="A15" s="14" t="s">
        <v>6</v>
      </c>
      <c r="B15" s="32" t="s">
        <v>7</v>
      </c>
      <c r="C15" s="32" t="s">
        <v>8</v>
      </c>
      <c r="D15" s="6" t="s">
        <v>9</v>
      </c>
      <c r="E15" s="9" t="s">
        <v>10</v>
      </c>
      <c r="F15" s="13" t="s">
        <v>11</v>
      </c>
      <c r="G15" s="1"/>
      <c r="H15" s="1"/>
      <c r="I15" s="1"/>
      <c r="J15" s="1"/>
      <c r="K15" s="1"/>
      <c r="L15" s="1"/>
      <c r="M15" s="1"/>
      <c r="N15" s="1"/>
      <c r="O15" s="1"/>
      <c r="P15" s="1"/>
      <c r="Q15" s="1"/>
      <c r="R15" s="42">
        <v>200</v>
      </c>
      <c r="S15" s="42">
        <f>D16-5</f>
        <v>95</v>
      </c>
      <c r="T15" s="27">
        <v>10</v>
      </c>
      <c r="U15" s="42">
        <f>E16-2.5</f>
        <v>-2.5</v>
      </c>
      <c r="V15" s="27">
        <v>5</v>
      </c>
      <c r="W15" s="42">
        <f>F16-2.5</f>
        <v>-2.5</v>
      </c>
      <c r="X15" s="27"/>
    </row>
    <row r="16" spans="1:24" ht="18.75" x14ac:dyDescent="0.3">
      <c r="A16" s="15" t="s">
        <v>58</v>
      </c>
      <c r="B16" s="28">
        <v>100</v>
      </c>
      <c r="C16" s="28">
        <v>1000</v>
      </c>
      <c r="D16" s="12">
        <f>B16/(C16/1000)</f>
        <v>100</v>
      </c>
      <c r="E16" s="19"/>
      <c r="F16" s="18"/>
      <c r="G16" s="1"/>
      <c r="H16" s="1"/>
      <c r="I16" s="1"/>
      <c r="J16" s="1"/>
      <c r="K16" s="1"/>
      <c r="L16" s="1"/>
      <c r="M16" s="1"/>
      <c r="N16" s="1"/>
      <c r="O16" s="1"/>
      <c r="P16" s="1"/>
      <c r="Q16" s="1"/>
      <c r="R16" s="27"/>
      <c r="S16" s="27"/>
      <c r="T16" s="27"/>
      <c r="U16" s="27"/>
      <c r="V16" s="27"/>
      <c r="W16" s="27"/>
      <c r="X16" s="27"/>
    </row>
    <row r="17" spans="1:24" ht="21" x14ac:dyDescent="0.35">
      <c r="A17" s="4"/>
      <c r="B17" s="31"/>
      <c r="C17" s="31"/>
      <c r="D17" s="1"/>
      <c r="E17" s="1"/>
      <c r="F17" s="1"/>
      <c r="G17" s="1"/>
      <c r="H17" s="1"/>
      <c r="I17" s="1"/>
      <c r="J17" s="1"/>
      <c r="K17" s="1"/>
      <c r="L17" s="1"/>
      <c r="M17" s="1"/>
      <c r="N17" s="1"/>
      <c r="O17" s="1"/>
      <c r="P17" s="1"/>
      <c r="Q17" s="1"/>
      <c r="R17" s="27"/>
      <c r="S17" s="27"/>
      <c r="T17" s="27"/>
      <c r="U17" s="27"/>
      <c r="V17" s="27"/>
      <c r="W17" s="27"/>
      <c r="X17" s="27"/>
    </row>
    <row r="18" spans="1:24" ht="21" x14ac:dyDescent="0.35">
      <c r="A18" s="4"/>
      <c r="B18" s="31"/>
      <c r="C18" s="31"/>
      <c r="D18" s="1"/>
      <c r="E18" s="1"/>
      <c r="F18" s="1"/>
      <c r="G18" s="1"/>
      <c r="H18" s="1"/>
      <c r="I18" s="1"/>
      <c r="J18" s="1"/>
      <c r="K18" s="1"/>
      <c r="L18" s="1"/>
      <c r="M18" s="1"/>
      <c r="N18" s="1"/>
      <c r="O18" s="1"/>
      <c r="P18" s="1"/>
      <c r="Q18" s="1"/>
      <c r="R18" s="27"/>
      <c r="S18" s="27"/>
      <c r="T18" s="27"/>
      <c r="U18" s="27"/>
      <c r="V18" s="27"/>
      <c r="W18" s="27"/>
      <c r="X18" s="27"/>
    </row>
    <row r="19" spans="1:24" ht="21" x14ac:dyDescent="0.35">
      <c r="A19" s="4"/>
      <c r="B19" s="31"/>
      <c r="C19" s="31"/>
      <c r="D19" s="1"/>
      <c r="E19" s="1"/>
      <c r="F19" s="1"/>
      <c r="G19" s="1"/>
      <c r="H19" s="1"/>
      <c r="I19" s="1"/>
      <c r="J19" s="1"/>
      <c r="K19" s="1"/>
      <c r="L19" s="1"/>
      <c r="M19" s="1"/>
      <c r="N19" s="1"/>
      <c r="O19" s="1"/>
      <c r="P19" s="1"/>
      <c r="Q19" s="1"/>
      <c r="R19" s="27"/>
      <c r="S19" s="27"/>
      <c r="T19" s="27"/>
      <c r="U19" s="27"/>
      <c r="V19" s="27"/>
      <c r="W19" s="27"/>
      <c r="X19" s="27"/>
    </row>
    <row r="20" spans="1:24" ht="21" x14ac:dyDescent="0.35">
      <c r="A20" s="4"/>
      <c r="B20" s="31"/>
      <c r="C20" s="31"/>
      <c r="D20" s="1"/>
      <c r="E20" s="1"/>
      <c r="F20" s="1"/>
      <c r="G20" s="1"/>
      <c r="H20" s="1"/>
      <c r="I20" s="1"/>
      <c r="J20" s="1"/>
      <c r="K20" s="1"/>
      <c r="L20" s="1"/>
      <c r="M20" s="1"/>
      <c r="N20" s="1"/>
      <c r="O20" s="1"/>
      <c r="P20" s="1"/>
      <c r="Q20" s="1"/>
      <c r="R20" s="27"/>
      <c r="S20" s="27"/>
      <c r="T20" s="27"/>
      <c r="U20" s="27"/>
      <c r="V20" s="27"/>
      <c r="W20" s="27"/>
      <c r="X20" s="27"/>
    </row>
    <row r="21" spans="1:24" ht="21" x14ac:dyDescent="0.35">
      <c r="A21" s="4"/>
      <c r="B21" s="31"/>
      <c r="C21" s="31"/>
      <c r="D21" s="1"/>
      <c r="E21" s="1"/>
      <c r="F21" s="1"/>
      <c r="G21" s="1"/>
      <c r="H21" s="1"/>
      <c r="I21" s="1"/>
      <c r="J21" s="1"/>
      <c r="K21" s="1"/>
      <c r="L21" s="1"/>
      <c r="M21" s="1"/>
      <c r="N21" s="1"/>
      <c r="O21" s="1"/>
      <c r="P21" s="1"/>
      <c r="Q21" s="1"/>
      <c r="R21" s="27"/>
      <c r="S21" s="27"/>
      <c r="T21" s="27"/>
      <c r="U21" s="27"/>
      <c r="V21" s="27"/>
      <c r="W21" s="27"/>
      <c r="X21" s="27"/>
    </row>
    <row r="22" spans="1:24" ht="18.75" x14ac:dyDescent="0.3">
      <c r="A22" s="1"/>
      <c r="B22" s="31"/>
      <c r="C22" s="31"/>
      <c r="D22" s="1"/>
      <c r="E22" s="16">
        <v>2018</v>
      </c>
      <c r="F22" s="17">
        <v>2018</v>
      </c>
      <c r="G22" s="1"/>
      <c r="H22" s="1"/>
      <c r="I22" s="1"/>
      <c r="J22" s="1"/>
      <c r="K22" s="1"/>
      <c r="L22" s="1"/>
      <c r="M22" s="1"/>
      <c r="N22" s="1"/>
      <c r="O22" s="1"/>
      <c r="P22" s="1"/>
      <c r="Q22" s="1"/>
      <c r="R22" s="27"/>
      <c r="S22" s="27"/>
      <c r="T22" s="27"/>
      <c r="U22" s="27"/>
      <c r="V22" s="27"/>
      <c r="W22" s="27"/>
      <c r="X22" s="27"/>
    </row>
    <row r="23" spans="1:24" ht="18.75" x14ac:dyDescent="0.3">
      <c r="A23" s="14" t="s">
        <v>6</v>
      </c>
      <c r="B23" s="32" t="s">
        <v>7</v>
      </c>
      <c r="C23" s="32" t="s">
        <v>8</v>
      </c>
      <c r="D23" s="6" t="s">
        <v>9</v>
      </c>
      <c r="E23" s="9" t="s">
        <v>10</v>
      </c>
      <c r="F23" s="13" t="s">
        <v>11</v>
      </c>
      <c r="G23" s="1"/>
      <c r="H23" s="1"/>
      <c r="I23" s="1"/>
      <c r="J23" s="1"/>
      <c r="K23" s="1"/>
      <c r="L23" s="1"/>
      <c r="M23" s="1"/>
      <c r="N23" s="1"/>
      <c r="O23" s="1"/>
      <c r="P23" s="1"/>
      <c r="Q23" s="1"/>
      <c r="R23" s="42" t="s">
        <v>0</v>
      </c>
      <c r="S23" s="42" t="s">
        <v>1</v>
      </c>
      <c r="T23" s="27"/>
      <c r="U23" s="27" t="s">
        <v>41</v>
      </c>
      <c r="V23" s="27"/>
      <c r="W23" s="27" t="s">
        <v>42</v>
      </c>
      <c r="X23" s="27"/>
    </row>
    <row r="24" spans="1:24" ht="18.75" x14ac:dyDescent="0.3">
      <c r="A24" s="15" t="s">
        <v>59</v>
      </c>
      <c r="B24" s="28">
        <v>100</v>
      </c>
      <c r="C24" s="28">
        <v>1000</v>
      </c>
      <c r="D24" s="12">
        <f>B24/(C24/1000)</f>
        <v>100</v>
      </c>
      <c r="E24" s="19"/>
      <c r="F24" s="18"/>
      <c r="G24" s="1"/>
      <c r="H24" s="1"/>
      <c r="I24" s="1"/>
      <c r="J24" s="1"/>
      <c r="K24" s="1"/>
      <c r="L24" s="1"/>
      <c r="M24" s="1"/>
      <c r="N24" s="1"/>
      <c r="O24" s="1"/>
      <c r="P24" s="1"/>
      <c r="Q24" s="1"/>
      <c r="R24" s="42">
        <v>200</v>
      </c>
      <c r="S24" s="42">
        <f>D24-5</f>
        <v>95</v>
      </c>
      <c r="T24" s="27">
        <v>10</v>
      </c>
      <c r="U24" s="42">
        <f>E24-2.5</f>
        <v>-2.5</v>
      </c>
      <c r="V24" s="27">
        <v>5</v>
      </c>
      <c r="W24" s="42">
        <f>F24-2.5</f>
        <v>-2.5</v>
      </c>
      <c r="X24" s="27"/>
    </row>
    <row r="25" spans="1:24" ht="18.75" x14ac:dyDescent="0.3">
      <c r="A25" s="15"/>
      <c r="B25" s="36"/>
      <c r="C25" s="36"/>
      <c r="D25" s="12"/>
      <c r="E25" s="19"/>
      <c r="F25" s="18"/>
      <c r="G25" s="1"/>
      <c r="H25" s="1"/>
      <c r="I25" s="1"/>
      <c r="J25" s="1"/>
      <c r="K25" s="1"/>
      <c r="L25" s="1"/>
      <c r="M25" s="1"/>
      <c r="N25" s="1"/>
      <c r="O25" s="1"/>
      <c r="P25" s="1"/>
      <c r="Q25" s="1"/>
      <c r="R25" s="27"/>
      <c r="S25" s="27"/>
      <c r="T25" s="27"/>
      <c r="U25" s="27"/>
      <c r="V25" s="27"/>
      <c r="W25" s="27"/>
      <c r="X25" s="27"/>
    </row>
    <row r="26" spans="1:24" ht="18.75" x14ac:dyDescent="0.3">
      <c r="A26" s="15"/>
      <c r="B26" s="36"/>
      <c r="C26" s="36"/>
      <c r="D26" s="12"/>
      <c r="E26" s="19"/>
      <c r="F26" s="18"/>
      <c r="G26" s="1"/>
      <c r="H26" s="1"/>
      <c r="I26" s="1"/>
      <c r="J26" s="1"/>
      <c r="K26" s="1"/>
      <c r="L26" s="1"/>
      <c r="M26" s="1"/>
      <c r="N26" s="1"/>
      <c r="O26" s="1"/>
      <c r="P26" s="1"/>
      <c r="Q26" s="1"/>
      <c r="R26" s="27"/>
      <c r="S26" s="27"/>
      <c r="T26" s="27"/>
      <c r="U26" s="27"/>
      <c r="V26" s="27"/>
      <c r="W26" s="27"/>
      <c r="X26" s="27"/>
    </row>
    <row r="27" spans="1:24" ht="18.75" x14ac:dyDescent="0.3">
      <c r="A27" s="15"/>
      <c r="B27" s="36"/>
      <c r="C27" s="36"/>
      <c r="D27" s="12"/>
      <c r="E27" s="19"/>
      <c r="F27" s="18"/>
      <c r="G27" s="1"/>
      <c r="H27" s="1"/>
      <c r="I27" s="1"/>
      <c r="J27" s="1"/>
      <c r="K27" s="1"/>
      <c r="L27" s="1"/>
      <c r="M27" s="1"/>
      <c r="N27" s="1"/>
      <c r="O27" s="1"/>
      <c r="P27" s="1"/>
      <c r="Q27" s="1"/>
      <c r="R27" s="27"/>
      <c r="S27" s="27"/>
      <c r="T27" s="27"/>
      <c r="U27" s="27"/>
      <c r="V27" s="27"/>
      <c r="W27" s="27"/>
      <c r="X27" s="27"/>
    </row>
    <row r="28" spans="1:24" ht="21" x14ac:dyDescent="0.35">
      <c r="A28" s="4"/>
      <c r="B28" s="31"/>
      <c r="C28" s="31"/>
      <c r="D28" s="1"/>
      <c r="E28" s="1"/>
      <c r="F28" s="1"/>
      <c r="G28" s="1"/>
      <c r="H28" s="1"/>
      <c r="I28" s="1"/>
      <c r="J28" s="1"/>
      <c r="K28" s="1"/>
      <c r="L28" s="1"/>
      <c r="M28" s="1"/>
      <c r="N28" s="1"/>
      <c r="O28" s="1"/>
      <c r="P28" s="1"/>
      <c r="Q28" s="1"/>
      <c r="R28" s="27"/>
      <c r="S28" s="27"/>
      <c r="T28" s="27"/>
      <c r="U28" s="27"/>
      <c r="V28" s="27"/>
      <c r="W28" s="27"/>
      <c r="X28" s="27"/>
    </row>
    <row r="29" spans="1:24" ht="21" x14ac:dyDescent="0.35">
      <c r="A29" s="4"/>
      <c r="B29" s="31"/>
      <c r="C29" s="31"/>
      <c r="D29" s="1"/>
      <c r="E29" s="1"/>
      <c r="F29" s="1"/>
      <c r="G29" s="1"/>
      <c r="H29" s="1"/>
      <c r="I29" s="1"/>
      <c r="J29" s="1"/>
      <c r="K29" s="1"/>
      <c r="L29" s="1"/>
      <c r="M29" s="1"/>
      <c r="N29" s="1"/>
      <c r="O29" s="1"/>
      <c r="P29" s="1"/>
      <c r="Q29" s="1"/>
      <c r="R29" s="27"/>
      <c r="S29" s="27"/>
      <c r="T29" s="27"/>
      <c r="U29" s="27"/>
      <c r="V29" s="27"/>
      <c r="W29" s="27"/>
      <c r="X29" s="27"/>
    </row>
    <row r="30" spans="1:24" ht="21" x14ac:dyDescent="0.35">
      <c r="A30" s="4"/>
      <c r="B30" s="31"/>
      <c r="C30" s="31"/>
      <c r="D30" s="1"/>
      <c r="E30" s="1"/>
      <c r="F30" s="1"/>
      <c r="G30" s="1"/>
      <c r="H30" s="1"/>
      <c r="I30" s="1"/>
      <c r="J30" s="1"/>
      <c r="K30" s="1"/>
      <c r="L30" s="1"/>
      <c r="M30" s="1"/>
      <c r="N30" s="1"/>
      <c r="O30" s="1"/>
      <c r="P30" s="1"/>
      <c r="Q30" s="1"/>
      <c r="R30" s="27"/>
      <c r="S30" s="27"/>
      <c r="T30" s="27"/>
      <c r="U30" s="27"/>
      <c r="V30" s="27"/>
      <c r="W30" s="27"/>
      <c r="X30" s="27"/>
    </row>
    <row r="31" spans="1:24" ht="21" x14ac:dyDescent="0.35">
      <c r="A31" s="4" t="s">
        <v>60</v>
      </c>
      <c r="B31" s="31"/>
      <c r="C31" s="31"/>
      <c r="D31" s="1"/>
      <c r="E31" s="1"/>
      <c r="F31" s="1"/>
      <c r="G31" s="1"/>
      <c r="H31" s="1"/>
      <c r="I31" s="1"/>
      <c r="J31" s="1"/>
      <c r="K31" s="1"/>
      <c r="L31" s="1"/>
      <c r="M31" s="1"/>
      <c r="N31" s="1"/>
      <c r="O31" s="1"/>
      <c r="P31" s="1"/>
      <c r="Q31" s="1"/>
      <c r="R31" s="27"/>
      <c r="S31" s="27"/>
      <c r="T31" s="27"/>
      <c r="U31" s="27"/>
      <c r="V31" s="27"/>
      <c r="W31" s="27"/>
      <c r="X31" s="27"/>
    </row>
    <row r="32" spans="1:24" x14ac:dyDescent="0.25">
      <c r="A32" s="1"/>
      <c r="B32" s="31"/>
      <c r="C32" s="31"/>
      <c r="D32" s="1"/>
      <c r="E32" s="1"/>
      <c r="F32" s="1"/>
      <c r="G32" s="1"/>
      <c r="H32" s="1"/>
      <c r="I32" s="1"/>
      <c r="J32" s="1"/>
      <c r="K32" s="1"/>
      <c r="L32" s="1"/>
      <c r="M32" s="1"/>
      <c r="N32" s="1"/>
      <c r="O32" s="1"/>
      <c r="P32" s="1"/>
      <c r="Q32" s="1"/>
      <c r="R32" s="27"/>
      <c r="S32" s="27"/>
      <c r="T32" s="27"/>
      <c r="U32" s="27"/>
      <c r="V32" s="27"/>
      <c r="W32" s="27"/>
      <c r="X32" s="27"/>
    </row>
    <row r="33" spans="1:24" ht="18.75" x14ac:dyDescent="0.3">
      <c r="A33" s="14"/>
      <c r="B33" s="32"/>
      <c r="C33" s="32"/>
      <c r="D33" s="5"/>
      <c r="E33" s="16">
        <v>2018</v>
      </c>
      <c r="F33" s="17">
        <v>2018</v>
      </c>
      <c r="G33" s="1"/>
      <c r="H33" s="1"/>
      <c r="I33" s="1"/>
      <c r="J33" s="1"/>
      <c r="K33" s="1"/>
      <c r="L33" s="1"/>
      <c r="M33" s="1"/>
      <c r="N33" s="1"/>
      <c r="O33" s="1"/>
      <c r="P33" s="1"/>
      <c r="Q33" s="1"/>
      <c r="R33" s="27"/>
      <c r="S33" s="27"/>
      <c r="T33" s="27"/>
      <c r="U33" s="27"/>
      <c r="V33" s="27"/>
      <c r="W33" s="27"/>
      <c r="X33" s="27"/>
    </row>
    <row r="34" spans="1:24" ht="18.75" x14ac:dyDescent="0.3">
      <c r="A34" s="14" t="s">
        <v>6</v>
      </c>
      <c r="B34" s="32" t="s">
        <v>7</v>
      </c>
      <c r="C34" s="32" t="s">
        <v>8</v>
      </c>
      <c r="D34" s="6" t="s">
        <v>9</v>
      </c>
      <c r="E34" s="9" t="s">
        <v>10</v>
      </c>
      <c r="F34" s="13" t="s">
        <v>11</v>
      </c>
      <c r="G34" s="1"/>
      <c r="H34" s="1"/>
      <c r="I34" s="1"/>
      <c r="J34" s="1"/>
      <c r="K34" s="1"/>
      <c r="L34" s="1"/>
      <c r="M34" s="1"/>
      <c r="N34" s="1"/>
      <c r="O34" s="1"/>
      <c r="P34" s="1"/>
      <c r="Q34" s="1"/>
      <c r="R34" s="42" t="s">
        <v>0</v>
      </c>
      <c r="S34" s="42" t="s">
        <v>28</v>
      </c>
      <c r="T34" s="27"/>
      <c r="U34" s="27" t="s">
        <v>41</v>
      </c>
      <c r="V34" s="27"/>
      <c r="W34" s="27" t="s">
        <v>42</v>
      </c>
      <c r="X34" s="27"/>
    </row>
    <row r="35" spans="1:24" ht="5.0999999999999996" customHeight="1" x14ac:dyDescent="0.3">
      <c r="A35" s="14"/>
      <c r="B35" s="32"/>
      <c r="C35" s="32"/>
      <c r="D35" s="6"/>
      <c r="E35" s="9"/>
      <c r="F35" s="13"/>
      <c r="G35" s="1"/>
      <c r="H35" s="1"/>
      <c r="I35" s="1"/>
      <c r="J35" s="1"/>
      <c r="K35" s="1"/>
      <c r="L35" s="1"/>
      <c r="M35" s="1"/>
      <c r="N35" s="1"/>
      <c r="O35" s="1"/>
      <c r="P35" s="1"/>
      <c r="Q35" s="1"/>
      <c r="R35" s="42"/>
      <c r="S35" s="42"/>
      <c r="T35" s="27"/>
      <c r="U35" s="27"/>
      <c r="V35" s="27"/>
      <c r="W35" s="27"/>
      <c r="X35" s="27"/>
    </row>
    <row r="36" spans="1:24" ht="18" customHeight="1" x14ac:dyDescent="0.3">
      <c r="A36" s="64" t="s">
        <v>61</v>
      </c>
      <c r="B36" s="29">
        <v>50</v>
      </c>
      <c r="C36" s="30">
        <v>100</v>
      </c>
      <c r="D36" s="7">
        <f>B36/C36</f>
        <v>0.5</v>
      </c>
      <c r="E36" s="10"/>
      <c r="F36" s="23"/>
      <c r="G36" s="61"/>
      <c r="H36" s="61"/>
      <c r="I36" s="61"/>
      <c r="J36" s="61"/>
      <c r="K36" s="61"/>
      <c r="L36" s="1"/>
      <c r="M36" s="1"/>
      <c r="N36" s="1"/>
      <c r="O36" s="1"/>
      <c r="P36" s="1"/>
      <c r="Q36" s="1"/>
      <c r="R36" s="43">
        <v>1</v>
      </c>
      <c r="S36" s="44">
        <f>D36-0.025</f>
        <v>0.47499999999999998</v>
      </c>
      <c r="T36" s="42">
        <v>0.05</v>
      </c>
      <c r="U36" s="44">
        <f>E36-0.01</f>
        <v>-0.01</v>
      </c>
      <c r="V36" s="27">
        <v>0.02</v>
      </c>
      <c r="W36" s="44">
        <f>F36-0.01</f>
        <v>-0.01</v>
      </c>
      <c r="X36" s="27"/>
    </row>
    <row r="37" spans="1:24" ht="84.95" customHeight="1" x14ac:dyDescent="0.3">
      <c r="A37" s="64"/>
      <c r="B37" s="33"/>
      <c r="C37" s="33"/>
      <c r="D37" s="7"/>
      <c r="E37" s="10"/>
      <c r="F37" s="23"/>
      <c r="G37" s="1"/>
      <c r="H37" s="1"/>
      <c r="I37" s="1"/>
      <c r="J37" s="1"/>
      <c r="K37" s="1"/>
      <c r="L37" s="1"/>
      <c r="M37" s="1"/>
      <c r="N37" s="1"/>
      <c r="O37" s="1"/>
      <c r="P37" s="1"/>
      <c r="Q37" s="1"/>
      <c r="R37" s="43"/>
      <c r="S37" s="44"/>
      <c r="T37" s="42"/>
      <c r="U37" s="44"/>
      <c r="V37" s="27"/>
      <c r="W37" s="27"/>
      <c r="X37" s="27"/>
    </row>
    <row r="38" spans="1:24" ht="18" customHeight="1" x14ac:dyDescent="0.3">
      <c r="A38" s="64" t="s">
        <v>62</v>
      </c>
      <c r="B38" s="30">
        <v>50</v>
      </c>
      <c r="C38" s="30">
        <v>100</v>
      </c>
      <c r="D38" s="7">
        <f t="shared" ref="D38:D42" si="0">B38/C38</f>
        <v>0.5</v>
      </c>
      <c r="E38" s="22">
        <v>3.6400000000000002E-2</v>
      </c>
      <c r="F38" s="24">
        <v>2.4799999999999999E-2</v>
      </c>
      <c r="G38" s="61"/>
      <c r="H38" s="61"/>
      <c r="I38" s="61"/>
      <c r="J38" s="61"/>
      <c r="K38" s="61"/>
      <c r="L38" s="1"/>
      <c r="M38" s="1"/>
      <c r="N38" s="1"/>
      <c r="O38" s="1"/>
      <c r="P38" s="1"/>
      <c r="Q38" s="1"/>
      <c r="R38" s="45">
        <v>1</v>
      </c>
      <c r="S38" s="44">
        <f>D38-0.025</f>
        <v>0.47499999999999998</v>
      </c>
      <c r="T38" s="42">
        <v>0.05</v>
      </c>
      <c r="U38" s="44">
        <f>E38-0.01</f>
        <v>2.64E-2</v>
      </c>
      <c r="V38" s="27">
        <v>0.02</v>
      </c>
      <c r="W38" s="44">
        <f>F38-0.01</f>
        <v>1.4799999999999999E-2</v>
      </c>
      <c r="X38" s="27"/>
    </row>
    <row r="39" spans="1:24" ht="84.95" customHeight="1" x14ac:dyDescent="0.3">
      <c r="A39" s="64"/>
      <c r="B39" s="33"/>
      <c r="C39" s="33"/>
      <c r="D39" s="7"/>
      <c r="E39" s="10"/>
      <c r="F39" s="23"/>
      <c r="G39" s="1"/>
      <c r="H39" s="1"/>
      <c r="I39" s="1"/>
      <c r="J39" s="1"/>
      <c r="K39" s="1"/>
      <c r="L39" s="1"/>
      <c r="M39" s="1"/>
      <c r="N39" s="1"/>
      <c r="O39" s="1"/>
      <c r="P39" s="1"/>
      <c r="Q39" s="1"/>
      <c r="R39" s="45"/>
      <c r="S39" s="44"/>
      <c r="T39" s="42"/>
      <c r="U39" s="46"/>
      <c r="V39" s="27"/>
      <c r="W39" s="27"/>
      <c r="X39" s="27"/>
    </row>
    <row r="40" spans="1:24" ht="18" customHeight="1" x14ac:dyDescent="0.3">
      <c r="A40" s="64" t="s">
        <v>63</v>
      </c>
      <c r="B40" s="30">
        <v>50</v>
      </c>
      <c r="C40" s="30">
        <v>100</v>
      </c>
      <c r="D40" s="7">
        <f t="shared" si="0"/>
        <v>0.5</v>
      </c>
      <c r="E40" s="10"/>
      <c r="F40" s="23"/>
      <c r="G40" s="61"/>
      <c r="H40" s="61"/>
      <c r="I40" s="61"/>
      <c r="J40" s="61"/>
      <c r="K40" s="61"/>
      <c r="L40" s="1"/>
      <c r="M40" s="1"/>
      <c r="N40" s="1"/>
      <c r="O40" s="1"/>
      <c r="P40" s="1"/>
      <c r="Q40" s="1"/>
      <c r="R40" s="45">
        <v>1</v>
      </c>
      <c r="S40" s="44">
        <f>D40-0.025</f>
        <v>0.47499999999999998</v>
      </c>
      <c r="T40" s="42">
        <v>0.05</v>
      </c>
      <c r="U40" s="44">
        <f>E40-0.01</f>
        <v>-0.01</v>
      </c>
      <c r="V40" s="27">
        <v>0.02</v>
      </c>
      <c r="W40" s="44">
        <f>F40-0.01</f>
        <v>-0.01</v>
      </c>
      <c r="X40" s="27"/>
    </row>
    <row r="41" spans="1:24" ht="84.95" customHeight="1" x14ac:dyDescent="0.3">
      <c r="A41" s="64"/>
      <c r="B41" s="33"/>
      <c r="C41" s="33"/>
      <c r="D41" s="7"/>
      <c r="E41" s="10"/>
      <c r="F41" s="23"/>
      <c r="G41" s="15"/>
      <c r="H41" s="1"/>
      <c r="I41" s="1"/>
      <c r="J41" s="1"/>
      <c r="K41" s="1"/>
      <c r="L41" s="1"/>
      <c r="M41" s="1"/>
      <c r="N41" s="1"/>
      <c r="O41" s="1"/>
      <c r="P41" s="1"/>
      <c r="Q41" s="1"/>
      <c r="R41" s="45"/>
      <c r="S41" s="44"/>
      <c r="T41" s="42"/>
      <c r="U41" s="46"/>
      <c r="V41" s="27"/>
      <c r="W41" s="47"/>
      <c r="X41" s="27"/>
    </row>
    <row r="42" spans="1:24" ht="18" customHeight="1" x14ac:dyDescent="0.3">
      <c r="A42" s="64" t="s">
        <v>64</v>
      </c>
      <c r="B42" s="30">
        <v>50</v>
      </c>
      <c r="C42" s="30">
        <v>100</v>
      </c>
      <c r="D42" s="7">
        <f t="shared" si="0"/>
        <v>0.5</v>
      </c>
      <c r="E42" s="10"/>
      <c r="F42" s="23"/>
      <c r="G42" s="61"/>
      <c r="H42" s="61"/>
      <c r="I42" s="61"/>
      <c r="J42" s="61"/>
      <c r="K42" s="61"/>
      <c r="L42" s="1"/>
      <c r="M42" s="1"/>
      <c r="N42" s="1"/>
      <c r="O42" s="1"/>
      <c r="P42" s="1"/>
      <c r="Q42" s="1"/>
      <c r="R42" s="45">
        <v>1</v>
      </c>
      <c r="S42" s="44">
        <f t="shared" ref="S42" si="1">D42-0.025</f>
        <v>0.47499999999999998</v>
      </c>
      <c r="T42" s="42">
        <v>0.05</v>
      </c>
      <c r="U42" s="44">
        <f>E42-0.01</f>
        <v>-0.01</v>
      </c>
      <c r="V42" s="27">
        <v>0.02</v>
      </c>
      <c r="W42" s="44">
        <f>F42-0.01</f>
        <v>-0.01</v>
      </c>
      <c r="X42" s="27"/>
    </row>
    <row r="43" spans="1:24" ht="84.95" customHeight="1" x14ac:dyDescent="0.3">
      <c r="A43" s="64"/>
      <c r="B43" s="33"/>
      <c r="C43" s="33"/>
      <c r="D43" s="7"/>
      <c r="E43" s="10"/>
      <c r="F43" s="23"/>
      <c r="G43" s="15"/>
      <c r="H43" s="1"/>
      <c r="I43" s="1"/>
      <c r="J43" s="1"/>
      <c r="K43" s="1"/>
      <c r="L43" s="1"/>
      <c r="M43" s="1"/>
      <c r="N43" s="1"/>
      <c r="O43" s="1"/>
      <c r="P43" s="1"/>
      <c r="Q43" s="1"/>
      <c r="R43" s="45"/>
      <c r="S43" s="44"/>
      <c r="T43" s="42"/>
      <c r="U43" s="46"/>
      <c r="V43" s="27"/>
      <c r="W43" s="47"/>
      <c r="X43" s="27"/>
    </row>
    <row r="44" spans="1:24" ht="18" customHeight="1" x14ac:dyDescent="0.25">
      <c r="N44" s="1"/>
      <c r="O44" s="1"/>
      <c r="P44" s="1"/>
      <c r="Q44" s="1"/>
      <c r="R44" s="45">
        <v>1</v>
      </c>
      <c r="S44" s="44" t="e">
        <f>#REF!-0.025</f>
        <v>#REF!</v>
      </c>
      <c r="T44" s="42">
        <v>0.05</v>
      </c>
      <c r="U44" s="44" t="e">
        <f>#REF!-0.01</f>
        <v>#REF!</v>
      </c>
      <c r="V44" s="27">
        <v>0.02</v>
      </c>
      <c r="W44" s="44" t="e">
        <f>#REF!-0.01</f>
        <v>#REF!</v>
      </c>
      <c r="X44" s="27"/>
    </row>
    <row r="45" spans="1:24" ht="84.95" customHeight="1" x14ac:dyDescent="0.25">
      <c r="N45" s="1"/>
      <c r="O45" s="1"/>
      <c r="P45" s="1"/>
      <c r="Q45" s="1"/>
      <c r="R45" s="45"/>
      <c r="S45" s="44"/>
      <c r="T45" s="42"/>
      <c r="U45" s="46"/>
      <c r="V45" s="27"/>
      <c r="W45" s="47"/>
      <c r="X45" s="27"/>
    </row>
    <row r="46" spans="1:24" ht="18" customHeight="1" x14ac:dyDescent="0.25">
      <c r="N46" s="1"/>
      <c r="O46" s="1"/>
      <c r="P46" s="1"/>
      <c r="Q46" s="1"/>
      <c r="R46" s="45">
        <v>1</v>
      </c>
      <c r="S46" s="44" t="e">
        <f>#REF!-0.025</f>
        <v>#REF!</v>
      </c>
      <c r="T46" s="42">
        <v>0.05</v>
      </c>
      <c r="U46" s="44" t="e">
        <f>#REF!-0.01</f>
        <v>#REF!</v>
      </c>
      <c r="V46" s="27">
        <v>0.02</v>
      </c>
      <c r="W46" s="44" t="e">
        <f>#REF!-0.01</f>
        <v>#REF!</v>
      </c>
      <c r="X46" s="27"/>
    </row>
    <row r="47" spans="1:24" ht="84.95" customHeight="1" x14ac:dyDescent="0.25">
      <c r="N47" s="1"/>
      <c r="O47" s="1"/>
      <c r="P47" s="1"/>
      <c r="Q47" s="1"/>
      <c r="R47" s="45"/>
      <c r="S47" s="44"/>
      <c r="T47" s="42"/>
      <c r="U47" s="46"/>
      <c r="V47" s="27"/>
      <c r="W47" s="47"/>
      <c r="X47" s="27"/>
    </row>
    <row r="48" spans="1:24" ht="18" customHeight="1" x14ac:dyDescent="0.25">
      <c r="N48" s="1"/>
      <c r="O48" s="1"/>
      <c r="P48" s="1"/>
      <c r="Q48" s="1"/>
      <c r="R48" s="45">
        <v>1</v>
      </c>
      <c r="S48" s="44" t="e">
        <f>#REF!-0.025</f>
        <v>#REF!</v>
      </c>
      <c r="T48" s="42">
        <v>0.05</v>
      </c>
      <c r="U48" s="44" t="e">
        <f>#REF!-0.01</f>
        <v>#REF!</v>
      </c>
      <c r="V48" s="27">
        <v>0.02</v>
      </c>
      <c r="W48" s="44" t="e">
        <f>#REF!-0.01</f>
        <v>#REF!</v>
      </c>
      <c r="X48" s="27"/>
    </row>
    <row r="49" spans="14:24" ht="84.95" customHeight="1" x14ac:dyDescent="0.25">
      <c r="N49" s="1"/>
      <c r="O49" s="1"/>
      <c r="P49" s="1"/>
      <c r="Q49" s="1"/>
      <c r="R49" s="45"/>
      <c r="S49" s="44"/>
      <c r="T49" s="42"/>
      <c r="U49" s="46"/>
      <c r="V49" s="27"/>
      <c r="W49" s="47"/>
      <c r="X49" s="27"/>
    </row>
    <row r="50" spans="14:24" ht="18" customHeight="1" x14ac:dyDescent="0.25">
      <c r="N50" s="1"/>
      <c r="O50" s="1"/>
      <c r="P50" s="1"/>
      <c r="Q50" s="1"/>
      <c r="R50" s="45">
        <v>1</v>
      </c>
      <c r="S50" s="44" t="e">
        <f>#REF!-0.025</f>
        <v>#REF!</v>
      </c>
      <c r="T50" s="42">
        <v>0.05</v>
      </c>
      <c r="U50" s="44" t="e">
        <f>#REF!-0.01</f>
        <v>#REF!</v>
      </c>
      <c r="V50" s="27">
        <v>0.02</v>
      </c>
      <c r="W50" s="44" t="e">
        <f>#REF!-0.01</f>
        <v>#REF!</v>
      </c>
      <c r="X50" s="27"/>
    </row>
    <row r="51" spans="14:24" ht="84.95" customHeight="1" x14ac:dyDescent="0.25">
      <c r="N51" s="1"/>
      <c r="O51" s="1"/>
      <c r="P51" s="1"/>
      <c r="Q51" s="1"/>
      <c r="R51" s="45"/>
      <c r="S51" s="44"/>
      <c r="T51" s="42"/>
      <c r="U51" s="46"/>
      <c r="V51" s="27"/>
      <c r="W51" s="47"/>
      <c r="X51" s="27"/>
    </row>
    <row r="52" spans="14:24" ht="18" customHeight="1" x14ac:dyDescent="0.25">
      <c r="N52" s="1"/>
      <c r="O52" s="1"/>
      <c r="P52" s="1"/>
      <c r="Q52" s="1"/>
      <c r="R52" s="45">
        <v>1</v>
      </c>
      <c r="S52" s="44" t="e">
        <f>#REF!-0.025</f>
        <v>#REF!</v>
      </c>
      <c r="T52" s="42">
        <v>0.05</v>
      </c>
      <c r="U52" s="44" t="e">
        <f>#REF!-0.01</f>
        <v>#REF!</v>
      </c>
      <c r="V52" s="27">
        <v>0.02</v>
      </c>
      <c r="W52" s="44" t="e">
        <f>#REF!-0.01</f>
        <v>#REF!</v>
      </c>
      <c r="X52" s="27"/>
    </row>
    <row r="53" spans="14:24" ht="84.95" customHeight="1" x14ac:dyDescent="0.25">
      <c r="N53" s="1"/>
      <c r="O53" s="1"/>
      <c r="P53" s="1"/>
      <c r="Q53" s="1"/>
      <c r="R53" s="45"/>
      <c r="S53" s="44"/>
      <c r="T53" s="42"/>
      <c r="U53" s="46"/>
      <c r="V53" s="27"/>
      <c r="W53" s="47"/>
      <c r="X53" s="27"/>
    </row>
    <row r="54" spans="14:24" ht="18" customHeight="1" x14ac:dyDescent="0.25">
      <c r="N54" s="1"/>
      <c r="O54" s="1"/>
      <c r="P54" s="1"/>
      <c r="Q54" s="1"/>
      <c r="R54" s="45">
        <v>1</v>
      </c>
      <c r="S54" s="44" t="e">
        <f>#REF!-0.025</f>
        <v>#REF!</v>
      </c>
      <c r="T54" s="42">
        <v>0.05</v>
      </c>
      <c r="U54" s="44" t="e">
        <f>#REF!-0.01</f>
        <v>#REF!</v>
      </c>
      <c r="V54" s="27">
        <v>0.02</v>
      </c>
      <c r="W54" s="44" t="e">
        <f>#REF!-0.01</f>
        <v>#REF!</v>
      </c>
      <c r="X54" s="27"/>
    </row>
    <row r="55" spans="14:24" ht="84.95" customHeight="1" x14ac:dyDescent="0.25">
      <c r="N55" s="1"/>
      <c r="O55" s="1"/>
      <c r="P55" s="1"/>
      <c r="Q55" s="1"/>
      <c r="R55" s="45"/>
      <c r="S55" s="44"/>
      <c r="T55" s="42"/>
      <c r="U55" s="46"/>
      <c r="V55" s="27"/>
      <c r="W55" s="47"/>
      <c r="X55" s="27"/>
    </row>
    <row r="56" spans="14:24" ht="18" customHeight="1" x14ac:dyDescent="0.25">
      <c r="N56" s="1"/>
      <c r="O56" s="1"/>
      <c r="P56" s="1"/>
      <c r="Q56" s="1"/>
      <c r="R56" s="45">
        <v>1</v>
      </c>
      <c r="S56" s="44" t="e">
        <f>#REF!-0.025</f>
        <v>#REF!</v>
      </c>
      <c r="T56" s="42">
        <v>0.05</v>
      </c>
      <c r="U56" s="44" t="e">
        <f>#REF!-0.01</f>
        <v>#REF!</v>
      </c>
      <c r="V56" s="27">
        <v>0.02</v>
      </c>
      <c r="W56" s="44" t="e">
        <f>#REF!-0.01</f>
        <v>#REF!</v>
      </c>
      <c r="X56" s="27"/>
    </row>
    <row r="57" spans="14:24" ht="84.95" customHeight="1" x14ac:dyDescent="0.25">
      <c r="N57" s="1"/>
      <c r="O57" s="1"/>
      <c r="P57" s="1"/>
      <c r="Q57" s="1"/>
      <c r="R57" s="45"/>
      <c r="S57" s="44"/>
      <c r="T57" s="42"/>
      <c r="U57" s="46"/>
      <c r="V57" s="27"/>
      <c r="W57" s="47"/>
      <c r="X57" s="27"/>
    </row>
    <row r="58" spans="14:24" ht="18" customHeight="1" x14ac:dyDescent="0.25">
      <c r="N58" s="1"/>
      <c r="O58" s="1"/>
      <c r="P58" s="1"/>
      <c r="Q58" s="1"/>
      <c r="R58" s="45">
        <v>1</v>
      </c>
      <c r="S58" s="44" t="e">
        <f>#REF!-0.025</f>
        <v>#REF!</v>
      </c>
      <c r="T58" s="42">
        <v>0.05</v>
      </c>
      <c r="U58" s="44" t="e">
        <f>#REF!-0.01</f>
        <v>#REF!</v>
      </c>
      <c r="V58" s="27">
        <v>0.02</v>
      </c>
      <c r="W58" s="44" t="e">
        <f>#REF!-0.01</f>
        <v>#REF!</v>
      </c>
      <c r="X58" s="27"/>
    </row>
    <row r="59" spans="14:24" x14ac:dyDescent="0.25">
      <c r="N59" s="1"/>
      <c r="O59" s="1"/>
      <c r="P59" s="1"/>
      <c r="Q59" s="1"/>
      <c r="R59" s="27"/>
      <c r="S59" s="27"/>
      <c r="T59" s="27"/>
      <c r="U59" s="27"/>
      <c r="V59" s="27"/>
      <c r="W59" s="27"/>
      <c r="X59" s="27"/>
    </row>
    <row r="60" spans="14:24" x14ac:dyDescent="0.25">
      <c r="N60" s="1"/>
      <c r="O60" s="1"/>
      <c r="P60" s="1"/>
      <c r="Q60" s="1"/>
      <c r="R60" s="27"/>
      <c r="S60" s="27"/>
      <c r="T60" s="27"/>
      <c r="U60" s="27"/>
      <c r="V60" s="27"/>
      <c r="W60" s="27"/>
      <c r="X60" s="27"/>
    </row>
    <row r="61" spans="14:24" x14ac:dyDescent="0.25">
      <c r="N61" s="1"/>
      <c r="O61" s="1"/>
      <c r="P61" s="1"/>
      <c r="Q61" s="1"/>
      <c r="R61" s="27"/>
      <c r="S61" s="27"/>
      <c r="T61" s="27"/>
      <c r="U61" s="27"/>
      <c r="V61" s="27"/>
      <c r="W61" s="27"/>
      <c r="X61" s="27"/>
    </row>
    <row r="62" spans="14:24" x14ac:dyDescent="0.25">
      <c r="N62" s="1"/>
      <c r="O62" s="1"/>
      <c r="P62" s="1"/>
      <c r="Q62" s="1"/>
      <c r="R62" s="27"/>
      <c r="S62" s="27"/>
      <c r="T62" s="27"/>
      <c r="U62" s="27"/>
      <c r="V62" s="27"/>
      <c r="W62" s="27"/>
      <c r="X62" s="27"/>
    </row>
    <row r="63" spans="14:24" x14ac:dyDescent="0.25">
      <c r="N63" s="1"/>
      <c r="O63" s="1"/>
      <c r="P63" s="1"/>
      <c r="Q63" s="1"/>
      <c r="R63" s="27"/>
      <c r="S63" s="27"/>
      <c r="T63" s="27"/>
      <c r="U63" s="27"/>
      <c r="V63" s="27"/>
      <c r="W63" s="27"/>
      <c r="X63" s="27"/>
    </row>
    <row r="64" spans="14:24" x14ac:dyDescent="0.25">
      <c r="N64" s="1"/>
      <c r="O64" s="1"/>
      <c r="P64" s="1"/>
      <c r="Q64" s="1"/>
      <c r="R64" s="27"/>
      <c r="S64" s="27"/>
      <c r="T64" s="27"/>
      <c r="U64" s="27"/>
      <c r="V64" s="27"/>
      <c r="W64" s="27"/>
      <c r="X64" s="27"/>
    </row>
    <row r="65" spans="14:24" x14ac:dyDescent="0.25">
      <c r="N65" s="1"/>
      <c r="O65" s="1"/>
      <c r="P65" s="1"/>
      <c r="Q65" s="1"/>
      <c r="R65" s="27"/>
      <c r="S65" s="27"/>
      <c r="T65" s="27"/>
      <c r="U65" s="27"/>
      <c r="V65" s="27"/>
      <c r="W65" s="27"/>
      <c r="X65" s="27"/>
    </row>
    <row r="66" spans="14:24" x14ac:dyDescent="0.25">
      <c r="N66" s="1"/>
      <c r="O66" s="1"/>
      <c r="P66" s="1"/>
      <c r="Q66" s="1"/>
      <c r="R66" s="27"/>
      <c r="S66" s="27"/>
      <c r="T66" s="27"/>
      <c r="U66" s="27"/>
      <c r="V66" s="27"/>
      <c r="W66" s="27"/>
      <c r="X66" s="27"/>
    </row>
    <row r="67" spans="14:24" x14ac:dyDescent="0.25">
      <c r="N67" s="1"/>
      <c r="O67" s="1"/>
      <c r="P67" s="1"/>
      <c r="Q67" s="1"/>
      <c r="R67" s="42" t="s">
        <v>0</v>
      </c>
      <c r="S67" s="42" t="s">
        <v>1</v>
      </c>
      <c r="T67" s="27"/>
      <c r="U67" s="27" t="s">
        <v>41</v>
      </c>
      <c r="V67" s="27"/>
      <c r="W67" s="27" t="s">
        <v>42</v>
      </c>
      <c r="X67" s="27"/>
    </row>
    <row r="68" spans="14:24" x14ac:dyDescent="0.25">
      <c r="N68" s="1"/>
      <c r="O68" s="1"/>
      <c r="P68" s="1"/>
      <c r="Q68" s="1"/>
      <c r="R68" s="42">
        <v>200</v>
      </c>
      <c r="S68" s="42" t="e">
        <f>#REF!-0.5</f>
        <v>#REF!</v>
      </c>
      <c r="T68" s="27">
        <v>10</v>
      </c>
      <c r="U68" s="42" t="e">
        <f>#REF!-0.5</f>
        <v>#REF!</v>
      </c>
      <c r="V68" s="27">
        <v>5</v>
      </c>
      <c r="W68" s="42" t="e">
        <f>#REF!-0.5</f>
        <v>#REF!</v>
      </c>
      <c r="X68" s="27"/>
    </row>
    <row r="69" spans="14:24" x14ac:dyDescent="0.25">
      <c r="N69" s="1"/>
      <c r="O69" s="1"/>
      <c r="P69" s="1"/>
      <c r="Q69" s="1"/>
      <c r="R69" s="27"/>
      <c r="S69" s="27"/>
      <c r="T69" s="27"/>
      <c r="U69" s="27"/>
      <c r="V69" s="27"/>
      <c r="W69" s="27"/>
      <c r="X69" s="27"/>
    </row>
    <row r="70" spans="14:24" x14ac:dyDescent="0.25">
      <c r="N70" s="1"/>
      <c r="O70" s="1"/>
      <c r="P70" s="1"/>
      <c r="Q70" s="1"/>
      <c r="R70" s="27"/>
      <c r="S70" s="27"/>
      <c r="T70" s="27"/>
      <c r="U70" s="27"/>
      <c r="V70" s="27"/>
      <c r="W70" s="27"/>
      <c r="X70" s="27"/>
    </row>
    <row r="71" spans="14:24" x14ac:dyDescent="0.25">
      <c r="N71" s="1"/>
      <c r="O71" s="1"/>
      <c r="P71" s="1"/>
      <c r="Q71" s="1"/>
      <c r="R71" s="27"/>
      <c r="S71" s="27"/>
      <c r="T71" s="27"/>
      <c r="U71" s="27"/>
      <c r="V71" s="27"/>
      <c r="W71" s="27"/>
      <c r="X71" s="27"/>
    </row>
    <row r="72" spans="14:24" x14ac:dyDescent="0.25">
      <c r="N72" s="1"/>
      <c r="O72" s="1"/>
      <c r="P72" s="1"/>
      <c r="Q72" s="1"/>
      <c r="R72" s="27"/>
      <c r="S72" s="27"/>
      <c r="T72" s="27"/>
      <c r="U72" s="27"/>
      <c r="V72" s="27"/>
      <c r="W72" s="27"/>
      <c r="X72" s="27"/>
    </row>
    <row r="73" spans="14:24" x14ac:dyDescent="0.25">
      <c r="N73" s="1"/>
      <c r="O73" s="1"/>
      <c r="P73" s="1"/>
      <c r="Q73" s="1"/>
      <c r="R73" s="27"/>
      <c r="S73" s="27"/>
      <c r="T73" s="27"/>
      <c r="U73" s="27"/>
      <c r="V73" s="27"/>
      <c r="W73" s="27"/>
      <c r="X73" s="27"/>
    </row>
    <row r="74" spans="14:24" x14ac:dyDescent="0.25">
      <c r="N74" s="1"/>
      <c r="O74" s="1"/>
      <c r="P74" s="1"/>
      <c r="Q74" s="1"/>
      <c r="R74" s="27"/>
      <c r="S74" s="27"/>
      <c r="T74" s="27"/>
      <c r="U74" s="27"/>
      <c r="V74" s="27"/>
      <c r="W74" s="27"/>
      <c r="X74" s="27"/>
    </row>
    <row r="75" spans="14:24" x14ac:dyDescent="0.25">
      <c r="N75" s="1"/>
      <c r="O75" s="1"/>
      <c r="P75" s="1"/>
      <c r="Q75" s="1"/>
      <c r="R75" s="27"/>
      <c r="S75" s="27"/>
      <c r="T75" s="27"/>
      <c r="U75" s="27"/>
      <c r="V75" s="27"/>
      <c r="W75" s="27"/>
      <c r="X75" s="27"/>
    </row>
    <row r="76" spans="14:24" x14ac:dyDescent="0.25">
      <c r="N76" s="1"/>
      <c r="O76" s="1"/>
      <c r="P76" s="1"/>
      <c r="Q76" s="1"/>
      <c r="R76" s="27"/>
      <c r="S76" s="27"/>
      <c r="T76" s="27"/>
      <c r="U76" s="27"/>
      <c r="V76" s="27"/>
      <c r="W76" s="27"/>
      <c r="X76" s="27"/>
    </row>
    <row r="77" spans="14:24" x14ac:dyDescent="0.25">
      <c r="N77" s="1"/>
      <c r="O77" s="1"/>
      <c r="P77" s="1"/>
      <c r="Q77" s="1"/>
      <c r="R77" s="42" t="s">
        <v>0</v>
      </c>
      <c r="S77" s="42" t="s">
        <v>1</v>
      </c>
      <c r="T77" s="27"/>
      <c r="U77" s="27" t="s">
        <v>41</v>
      </c>
      <c r="V77" s="27"/>
      <c r="W77" s="27" t="s">
        <v>42</v>
      </c>
      <c r="X77" s="27"/>
    </row>
    <row r="78" spans="14:24" x14ac:dyDescent="0.25">
      <c r="N78" s="1"/>
      <c r="O78" s="1"/>
      <c r="P78" s="1"/>
      <c r="Q78" s="1"/>
      <c r="R78" s="42">
        <v>200</v>
      </c>
      <c r="S78" s="42" t="e">
        <f>#REF!-0.5</f>
        <v>#REF!</v>
      </c>
      <c r="T78" s="27">
        <v>10</v>
      </c>
      <c r="U78" s="42" t="e">
        <f>#REF!-0.5</f>
        <v>#REF!</v>
      </c>
      <c r="V78" s="27">
        <v>5</v>
      </c>
      <c r="W78" s="42" t="e">
        <f>#REF!-0.5</f>
        <v>#REF!</v>
      </c>
      <c r="X78" s="27"/>
    </row>
    <row r="79" spans="14:24" x14ac:dyDescent="0.25">
      <c r="N79" s="1"/>
      <c r="O79" s="1"/>
      <c r="P79" s="1"/>
      <c r="Q79" s="1"/>
      <c r="R79" s="27"/>
      <c r="S79" s="27"/>
      <c r="T79" s="27"/>
      <c r="U79" s="27"/>
      <c r="V79" s="27"/>
      <c r="W79" s="27"/>
      <c r="X79" s="27"/>
    </row>
    <row r="80" spans="14:24" x14ac:dyDescent="0.25">
      <c r="N80" s="1"/>
      <c r="O80" s="1"/>
      <c r="P80" s="1"/>
      <c r="Q80" s="1"/>
      <c r="R80" s="27"/>
      <c r="S80" s="27"/>
      <c r="T80" s="27"/>
      <c r="U80" s="27"/>
      <c r="V80" s="27"/>
      <c r="W80" s="27"/>
      <c r="X80" s="27"/>
    </row>
    <row r="81" spans="14:24" x14ac:dyDescent="0.25">
      <c r="N81" s="1"/>
      <c r="O81" s="1"/>
      <c r="P81" s="1"/>
      <c r="Q81" s="1"/>
      <c r="R81" s="27"/>
      <c r="S81" s="27"/>
      <c r="T81" s="27"/>
      <c r="U81" s="27"/>
      <c r="V81" s="27"/>
      <c r="W81" s="27"/>
      <c r="X81" s="27"/>
    </row>
    <row r="82" spans="14:24" x14ac:dyDescent="0.25">
      <c r="N82" s="1"/>
      <c r="O82" s="1"/>
      <c r="P82" s="1"/>
      <c r="Q82" s="1"/>
      <c r="R82" s="27"/>
      <c r="S82" s="27"/>
      <c r="T82" s="27"/>
      <c r="U82" s="27"/>
      <c r="V82" s="27"/>
      <c r="W82" s="27"/>
      <c r="X82" s="27"/>
    </row>
    <row r="83" spans="14:24" x14ac:dyDescent="0.25">
      <c r="N83" s="1"/>
      <c r="O83" s="1"/>
      <c r="P83" s="1"/>
      <c r="Q83" s="1"/>
      <c r="R83" s="27"/>
      <c r="S83" s="27"/>
      <c r="T83" s="27"/>
      <c r="U83" s="27"/>
      <c r="V83" s="27"/>
      <c r="W83" s="27"/>
      <c r="X83" s="27"/>
    </row>
    <row r="84" spans="14:24" x14ac:dyDescent="0.25">
      <c r="N84" s="1"/>
      <c r="O84" s="1"/>
      <c r="P84" s="1"/>
      <c r="Q84" s="1"/>
      <c r="R84" s="27"/>
      <c r="S84" s="27"/>
      <c r="T84" s="27"/>
      <c r="U84" s="27"/>
      <c r="V84" s="27"/>
      <c r="W84" s="27"/>
      <c r="X84" s="27"/>
    </row>
    <row r="85" spans="14:24" x14ac:dyDescent="0.25">
      <c r="N85" s="1"/>
      <c r="O85" s="1"/>
      <c r="P85" s="1"/>
      <c r="Q85" s="1"/>
      <c r="R85" s="27"/>
      <c r="S85" s="27"/>
      <c r="T85" s="27"/>
      <c r="U85" s="27"/>
      <c r="V85" s="27"/>
      <c r="W85" s="27"/>
      <c r="X85" s="27"/>
    </row>
    <row r="86" spans="14:24" x14ac:dyDescent="0.25">
      <c r="N86" s="1"/>
      <c r="O86" s="1"/>
      <c r="P86" s="1"/>
      <c r="Q86" s="1"/>
      <c r="R86" s="27"/>
      <c r="S86" s="27"/>
      <c r="T86" s="27"/>
      <c r="U86" s="27"/>
      <c r="V86" s="27"/>
      <c r="W86" s="27"/>
      <c r="X86" s="27"/>
    </row>
    <row r="87" spans="14:24" x14ac:dyDescent="0.25">
      <c r="N87" s="1"/>
      <c r="O87" s="1"/>
      <c r="P87" s="1"/>
      <c r="Q87" s="1"/>
      <c r="R87" s="27"/>
      <c r="S87" s="27"/>
      <c r="T87" s="27"/>
      <c r="U87" s="27"/>
      <c r="V87" s="27"/>
      <c r="W87" s="27"/>
      <c r="X87" s="27"/>
    </row>
    <row r="88" spans="14:24" x14ac:dyDescent="0.25">
      <c r="N88" s="1"/>
      <c r="O88" s="1"/>
      <c r="P88" s="1"/>
      <c r="Q88" s="1"/>
      <c r="R88" s="42" t="s">
        <v>0</v>
      </c>
      <c r="S88" s="42" t="s">
        <v>1</v>
      </c>
      <c r="T88" s="27"/>
      <c r="U88" s="27" t="s">
        <v>41</v>
      </c>
      <c r="V88" s="27"/>
      <c r="W88" s="27" t="s">
        <v>42</v>
      </c>
      <c r="X88" s="27"/>
    </row>
    <row r="89" spans="14:24" x14ac:dyDescent="0.25">
      <c r="N89" s="1"/>
      <c r="O89" s="1"/>
      <c r="P89" s="1"/>
      <c r="Q89" s="1"/>
      <c r="R89" s="42">
        <v>200</v>
      </c>
      <c r="S89" s="42" t="e">
        <f>#REF!-0.5</f>
        <v>#REF!</v>
      </c>
      <c r="T89" s="27">
        <v>10</v>
      </c>
      <c r="U89" s="42" t="e">
        <f>#REF!-0.5</f>
        <v>#REF!</v>
      </c>
      <c r="V89" s="27">
        <v>5</v>
      </c>
      <c r="W89" s="42" t="e">
        <f>#REF!-0.5</f>
        <v>#REF!</v>
      </c>
      <c r="X89" s="27"/>
    </row>
    <row r="90" spans="14:24" x14ac:dyDescent="0.25">
      <c r="N90" s="1"/>
      <c r="O90" s="1"/>
      <c r="P90" s="1"/>
      <c r="Q90" s="1"/>
      <c r="R90" s="27"/>
      <c r="S90" s="27"/>
      <c r="T90" s="27"/>
      <c r="U90" s="27"/>
      <c r="V90" s="27"/>
      <c r="W90" s="27"/>
      <c r="X90" s="27"/>
    </row>
    <row r="91" spans="14:24" x14ac:dyDescent="0.25">
      <c r="N91" s="1"/>
      <c r="O91" s="1"/>
      <c r="P91" s="1"/>
      <c r="Q91" s="1"/>
      <c r="R91" s="27"/>
      <c r="S91" s="27"/>
      <c r="T91" s="27"/>
      <c r="U91" s="27"/>
      <c r="V91" s="27"/>
      <c r="W91" s="27"/>
      <c r="X91" s="27"/>
    </row>
    <row r="92" spans="14:24" x14ac:dyDescent="0.25">
      <c r="N92" s="1"/>
      <c r="O92" s="1"/>
      <c r="P92" s="1"/>
      <c r="Q92" s="1"/>
      <c r="R92" s="27"/>
      <c r="S92" s="27"/>
      <c r="T92" s="27"/>
      <c r="U92" s="27"/>
      <c r="V92" s="27"/>
      <c r="W92" s="27"/>
      <c r="X92" s="27"/>
    </row>
    <row r="93" spans="14:24" x14ac:dyDescent="0.25">
      <c r="N93" s="1"/>
      <c r="O93" s="1"/>
      <c r="P93" s="1"/>
      <c r="Q93" s="1"/>
      <c r="R93" s="27"/>
      <c r="S93" s="27"/>
      <c r="T93" s="27"/>
      <c r="U93" s="27"/>
      <c r="V93" s="27"/>
      <c r="W93" s="27"/>
      <c r="X93" s="27"/>
    </row>
    <row r="94" spans="14:24" x14ac:dyDescent="0.25">
      <c r="N94" s="1"/>
      <c r="O94" s="1"/>
      <c r="P94" s="1"/>
      <c r="Q94" s="1"/>
      <c r="R94" s="27"/>
      <c r="S94" s="27"/>
      <c r="T94" s="27"/>
      <c r="U94" s="27"/>
      <c r="V94" s="27"/>
      <c r="W94" s="27"/>
      <c r="X94" s="27"/>
    </row>
    <row r="95" spans="14:24" x14ac:dyDescent="0.25">
      <c r="N95" s="1"/>
      <c r="O95" s="1"/>
      <c r="P95" s="1"/>
      <c r="Q95" s="1"/>
      <c r="R95" s="27"/>
      <c r="S95" s="27"/>
      <c r="T95" s="27"/>
      <c r="U95" s="27"/>
      <c r="V95" s="27"/>
      <c r="W95" s="27"/>
      <c r="X95" s="27"/>
    </row>
    <row r="96" spans="14:24" x14ac:dyDescent="0.25">
      <c r="N96" s="1"/>
      <c r="O96" s="1"/>
      <c r="P96" s="1"/>
      <c r="Q96" s="1"/>
      <c r="R96" s="27"/>
      <c r="S96" s="27"/>
      <c r="T96" s="27"/>
      <c r="U96" s="27"/>
      <c r="V96" s="27"/>
      <c r="W96" s="27"/>
      <c r="X96" s="27"/>
    </row>
    <row r="97" spans="14:24" x14ac:dyDescent="0.25">
      <c r="N97" s="1"/>
      <c r="O97" s="1"/>
      <c r="P97" s="1"/>
      <c r="Q97" s="1"/>
      <c r="R97" s="27"/>
      <c r="S97" s="27"/>
      <c r="T97" s="27"/>
      <c r="U97" s="27"/>
      <c r="V97" s="27"/>
      <c r="W97" s="27"/>
      <c r="X97" s="27"/>
    </row>
    <row r="98" spans="14:24" x14ac:dyDescent="0.25">
      <c r="N98" s="1"/>
      <c r="O98" s="1"/>
      <c r="P98" s="1"/>
      <c r="Q98" s="1"/>
      <c r="R98" s="27"/>
      <c r="S98" s="27"/>
      <c r="T98" s="27"/>
      <c r="U98" s="27"/>
      <c r="V98" s="27"/>
      <c r="W98" s="27"/>
      <c r="X98" s="27"/>
    </row>
    <row r="99" spans="14:24" ht="5.0999999999999996" customHeight="1" x14ac:dyDescent="0.25">
      <c r="N99" s="1"/>
      <c r="O99" s="1"/>
      <c r="P99" s="1"/>
      <c r="Q99" s="1"/>
      <c r="R99" s="27"/>
      <c r="S99" s="27"/>
      <c r="T99" s="27"/>
      <c r="U99" s="27"/>
      <c r="V99" s="27"/>
      <c r="W99" s="27"/>
      <c r="X99" s="27"/>
    </row>
    <row r="100" spans="14:24" x14ac:dyDescent="0.25">
      <c r="N100" s="1"/>
      <c r="O100" s="1"/>
      <c r="P100" s="1"/>
      <c r="Q100" s="1"/>
      <c r="R100" s="27"/>
      <c r="S100" s="27"/>
      <c r="T100" s="27"/>
      <c r="U100" s="27"/>
      <c r="V100" s="27"/>
      <c r="W100" s="27"/>
      <c r="X100" s="27"/>
    </row>
    <row r="101" spans="14:24" ht="84.95" customHeight="1" x14ac:dyDescent="0.25">
      <c r="N101" s="1"/>
      <c r="O101" s="1"/>
      <c r="P101" s="1"/>
      <c r="Q101" s="1"/>
      <c r="R101" s="27"/>
      <c r="S101" s="27"/>
      <c r="T101" s="27"/>
      <c r="U101" s="27"/>
      <c r="V101" s="27"/>
      <c r="W101" s="27"/>
      <c r="X101" s="27"/>
    </row>
    <row r="102" spans="14:24" x14ac:dyDescent="0.25">
      <c r="N102" s="1"/>
      <c r="O102" s="1"/>
      <c r="P102" s="1"/>
      <c r="Q102" s="1"/>
      <c r="R102" s="45">
        <v>1</v>
      </c>
      <c r="S102" s="44" t="e">
        <f>#REF!-0.0025</f>
        <v>#REF!</v>
      </c>
      <c r="T102" s="42">
        <v>5.0000000000000001E-3</v>
      </c>
      <c r="U102" s="44" t="e">
        <f>#REF!-0.00125</f>
        <v>#REF!</v>
      </c>
      <c r="V102" s="27">
        <v>2.5000000000000001E-3</v>
      </c>
      <c r="W102" s="44" t="e">
        <f>#REF!-0.00125</f>
        <v>#REF!</v>
      </c>
      <c r="X102" s="27"/>
    </row>
    <row r="103" spans="14:24" ht="84.95" customHeight="1" x14ac:dyDescent="0.25">
      <c r="N103" s="1"/>
      <c r="O103" s="1"/>
      <c r="P103" s="1"/>
      <c r="Q103" s="1"/>
      <c r="R103" s="27"/>
      <c r="S103" s="27"/>
      <c r="T103" s="27"/>
      <c r="U103" s="27"/>
      <c r="V103" s="27"/>
      <c r="W103" s="27"/>
      <c r="X103" s="27"/>
    </row>
    <row r="104" spans="14:24" x14ac:dyDescent="0.25">
      <c r="N104" s="1"/>
      <c r="O104" s="1"/>
      <c r="P104" s="1"/>
      <c r="Q104" s="1"/>
      <c r="R104" s="27"/>
      <c r="S104" s="27"/>
      <c r="T104" s="27"/>
      <c r="U104" s="27"/>
      <c r="V104" s="27"/>
      <c r="W104" s="27"/>
      <c r="X104" s="27"/>
    </row>
    <row r="105" spans="14:24" x14ac:dyDescent="0.25">
      <c r="N105" s="1"/>
      <c r="O105" s="1"/>
      <c r="P105" s="1"/>
      <c r="Q105" s="1"/>
      <c r="R105" s="27"/>
      <c r="S105" s="27"/>
      <c r="T105" s="27"/>
      <c r="U105" s="27"/>
      <c r="V105" s="27"/>
      <c r="W105" s="27"/>
      <c r="X105" s="27"/>
    </row>
    <row r="106" spans="14:24" x14ac:dyDescent="0.25">
      <c r="N106" s="1"/>
      <c r="O106" s="1"/>
      <c r="P106" s="1"/>
      <c r="Q106" s="1"/>
      <c r="R106" s="27"/>
      <c r="S106" s="27"/>
      <c r="T106" s="27"/>
      <c r="U106" s="27"/>
      <c r="V106" s="27"/>
      <c r="W106" s="27"/>
      <c r="X106" s="27"/>
    </row>
    <row r="107" spans="14:24" x14ac:dyDescent="0.25">
      <c r="N107" s="1"/>
      <c r="O107" s="1"/>
      <c r="P107" s="1"/>
      <c r="Q107" s="1"/>
      <c r="R107" s="27"/>
      <c r="S107" s="27"/>
      <c r="T107" s="27"/>
      <c r="U107" s="27"/>
      <c r="V107" s="27"/>
      <c r="W107" s="27"/>
      <c r="X107" s="27"/>
    </row>
    <row r="108" spans="14:24" x14ac:dyDescent="0.25">
      <c r="N108" s="1"/>
      <c r="O108" s="1"/>
      <c r="P108" s="1"/>
      <c r="Q108" s="1"/>
      <c r="R108" s="27"/>
      <c r="S108" s="27"/>
      <c r="T108" s="27"/>
      <c r="U108" s="27"/>
      <c r="V108" s="27"/>
      <c r="W108" s="27"/>
      <c r="X108" s="27"/>
    </row>
    <row r="109" spans="14:24" x14ac:dyDescent="0.25">
      <c r="N109" s="1"/>
      <c r="O109" s="1"/>
      <c r="P109" s="1"/>
      <c r="Q109" s="1"/>
      <c r="R109" s="27"/>
      <c r="S109" s="27"/>
      <c r="T109" s="27"/>
      <c r="U109" s="27"/>
      <c r="V109" s="27"/>
      <c r="W109" s="27"/>
      <c r="X109" s="27"/>
    </row>
    <row r="110" spans="14:24" x14ac:dyDescent="0.25">
      <c r="N110" s="1"/>
      <c r="O110" s="1"/>
      <c r="P110" s="1"/>
      <c r="Q110" s="1"/>
      <c r="R110" s="27"/>
      <c r="S110" s="27"/>
      <c r="T110" s="27"/>
      <c r="U110" s="27"/>
      <c r="V110" s="27"/>
      <c r="W110" s="27"/>
      <c r="X110" s="27"/>
    </row>
    <row r="111" spans="14:24" x14ac:dyDescent="0.25">
      <c r="N111" s="1"/>
      <c r="O111" s="1"/>
      <c r="P111" s="1"/>
      <c r="Q111" s="1"/>
      <c r="R111" s="27"/>
      <c r="S111" s="27"/>
      <c r="T111" s="27"/>
      <c r="U111" s="27"/>
      <c r="V111" s="27"/>
      <c r="W111" s="27"/>
      <c r="X111" s="27"/>
    </row>
    <row r="112" spans="14:24" x14ac:dyDescent="0.25">
      <c r="N112" s="1"/>
      <c r="O112" s="1"/>
      <c r="P112" s="1"/>
      <c r="Q112" s="1"/>
      <c r="R112" s="27"/>
      <c r="S112" s="27"/>
      <c r="T112" s="27"/>
      <c r="U112" s="27"/>
      <c r="V112" s="27"/>
      <c r="W112" s="27"/>
      <c r="X112" s="27"/>
    </row>
    <row r="113" spans="14:24" x14ac:dyDescent="0.25">
      <c r="N113" s="1"/>
      <c r="O113" s="1"/>
      <c r="P113" s="1"/>
      <c r="Q113" s="1"/>
      <c r="R113" s="27"/>
      <c r="S113" s="27"/>
      <c r="T113" s="27"/>
      <c r="U113" s="27"/>
      <c r="V113" s="27"/>
      <c r="W113" s="27"/>
      <c r="X113" s="27"/>
    </row>
    <row r="114" spans="14:24" x14ac:dyDescent="0.25">
      <c r="N114" s="1"/>
      <c r="O114" s="1"/>
      <c r="P114" s="1"/>
      <c r="Q114" s="1"/>
      <c r="R114" s="27"/>
      <c r="S114" s="27"/>
      <c r="T114" s="27"/>
      <c r="U114" s="27"/>
      <c r="V114" s="27"/>
      <c r="W114" s="27"/>
      <c r="X114" s="27"/>
    </row>
    <row r="115" spans="14:24" x14ac:dyDescent="0.25">
      <c r="N115" s="1"/>
      <c r="O115" s="1"/>
      <c r="P115" s="1"/>
      <c r="Q115" s="1"/>
      <c r="R115" s="42" t="s">
        <v>0</v>
      </c>
      <c r="S115" s="42" t="s">
        <v>1</v>
      </c>
      <c r="T115" s="27"/>
      <c r="U115" s="27" t="s">
        <v>41</v>
      </c>
      <c r="V115" s="27"/>
      <c r="W115" s="27" t="s">
        <v>42</v>
      </c>
      <c r="X115" s="27"/>
    </row>
    <row r="116" spans="14:24" x14ac:dyDescent="0.25">
      <c r="N116" s="1"/>
      <c r="O116" s="1"/>
      <c r="P116" s="1"/>
      <c r="Q116" s="1"/>
      <c r="R116" s="42">
        <v>2</v>
      </c>
      <c r="S116" s="42" t="e">
        <f>#REF!-0.0625</f>
        <v>#REF!</v>
      </c>
      <c r="T116" s="27">
        <v>0.125</v>
      </c>
      <c r="U116" s="42" t="e">
        <f>#REF!-0.03125</f>
        <v>#REF!</v>
      </c>
      <c r="V116" s="27">
        <v>6.25E-2</v>
      </c>
      <c r="W116" s="42" t="e">
        <f>#REF!-0.03125</f>
        <v>#REF!</v>
      </c>
      <c r="X116" s="27"/>
    </row>
    <row r="117" spans="14:24" x14ac:dyDescent="0.25">
      <c r="N117" s="1"/>
      <c r="O117" s="1"/>
      <c r="P117" s="1"/>
      <c r="Q117" s="1"/>
      <c r="R117" s="27"/>
      <c r="S117" s="27"/>
      <c r="T117" s="27"/>
      <c r="U117" s="27"/>
      <c r="V117" s="27"/>
      <c r="W117" s="27"/>
      <c r="X117" s="27"/>
    </row>
    <row r="118" spans="14:24" x14ac:dyDescent="0.25">
      <c r="N118" s="1"/>
      <c r="O118" s="1"/>
      <c r="P118" s="1"/>
      <c r="Q118" s="1"/>
      <c r="R118" s="27"/>
      <c r="S118" s="27"/>
      <c r="T118" s="27"/>
      <c r="U118" s="27"/>
      <c r="V118" s="27"/>
      <c r="W118" s="27"/>
      <c r="X118" s="27"/>
    </row>
    <row r="119" spans="14:24" x14ac:dyDescent="0.25">
      <c r="N119" s="1"/>
      <c r="O119" s="1"/>
      <c r="P119" s="1"/>
      <c r="Q119" s="1"/>
      <c r="R119" s="27"/>
      <c r="S119" s="27"/>
      <c r="T119" s="27"/>
      <c r="U119" s="27"/>
      <c r="V119" s="27"/>
      <c r="W119" s="27"/>
      <c r="X119" s="27"/>
    </row>
    <row r="120" spans="14:24" x14ac:dyDescent="0.25">
      <c r="N120" s="1"/>
      <c r="O120" s="1"/>
      <c r="P120" s="1"/>
      <c r="Q120" s="1"/>
      <c r="R120" s="27"/>
      <c r="S120" s="27"/>
      <c r="T120" s="27"/>
      <c r="U120" s="27"/>
      <c r="V120" s="27"/>
      <c r="W120" s="27"/>
      <c r="X120" s="27"/>
    </row>
    <row r="121" spans="14:24" x14ac:dyDescent="0.25">
      <c r="N121" s="1"/>
      <c r="O121" s="1"/>
      <c r="P121" s="1"/>
      <c r="Q121" s="1"/>
      <c r="R121" s="27"/>
      <c r="S121" s="27"/>
      <c r="T121" s="27"/>
      <c r="U121" s="27"/>
      <c r="V121" s="27"/>
      <c r="W121" s="27"/>
      <c r="X121" s="27"/>
    </row>
    <row r="122" spans="14:24" x14ac:dyDescent="0.25">
      <c r="N122" s="1"/>
      <c r="O122" s="1"/>
      <c r="P122" s="1"/>
      <c r="Q122" s="1"/>
      <c r="R122" s="27"/>
      <c r="S122" s="27"/>
      <c r="T122" s="27"/>
      <c r="U122" s="27"/>
      <c r="V122" s="27"/>
      <c r="W122" s="27"/>
      <c r="X122" s="27"/>
    </row>
    <row r="123" spans="14:24" x14ac:dyDescent="0.25">
      <c r="N123" s="1"/>
      <c r="O123" s="1"/>
      <c r="P123" s="1"/>
      <c r="Q123" s="1"/>
      <c r="R123" s="27"/>
      <c r="S123" s="27"/>
      <c r="T123" s="27"/>
      <c r="U123" s="27"/>
      <c r="V123" s="27"/>
      <c r="W123" s="27"/>
      <c r="X123" s="27"/>
    </row>
    <row r="124" spans="14:24" x14ac:dyDescent="0.25">
      <c r="N124" s="1"/>
      <c r="O124" s="1"/>
      <c r="P124" s="1"/>
      <c r="Q124" s="1"/>
      <c r="R124" s="27"/>
      <c r="S124" s="27"/>
      <c r="T124" s="27"/>
      <c r="U124" s="27"/>
      <c r="V124" s="27"/>
      <c r="W124" s="27"/>
      <c r="X124" s="27"/>
    </row>
    <row r="125" spans="14:24" x14ac:dyDescent="0.25">
      <c r="N125" s="1"/>
      <c r="O125" s="1"/>
      <c r="P125" s="1"/>
      <c r="Q125" s="1"/>
      <c r="R125" s="42" t="s">
        <v>0</v>
      </c>
      <c r="S125" s="42" t="s">
        <v>1</v>
      </c>
      <c r="T125" s="27"/>
      <c r="U125" s="27" t="s">
        <v>41</v>
      </c>
      <c r="V125" s="27"/>
      <c r="W125" s="27" t="s">
        <v>42</v>
      </c>
      <c r="X125" s="27"/>
    </row>
    <row r="126" spans="14:24" x14ac:dyDescent="0.25">
      <c r="N126" s="1"/>
      <c r="O126" s="1"/>
      <c r="P126" s="1"/>
      <c r="Q126" s="1"/>
      <c r="R126" s="42">
        <v>2</v>
      </c>
      <c r="S126" s="42" t="e">
        <f>#REF!-0.0625</f>
        <v>#REF!</v>
      </c>
      <c r="T126" s="27">
        <v>0.125</v>
      </c>
      <c r="U126" s="42" t="e">
        <f>#REF!-0.03125</f>
        <v>#REF!</v>
      </c>
      <c r="V126" s="27">
        <v>6.25E-2</v>
      </c>
      <c r="W126" s="42" t="e">
        <f>#REF!-0.03125</f>
        <v>#REF!</v>
      </c>
      <c r="X126" s="27"/>
    </row>
    <row r="127" spans="14:24" x14ac:dyDescent="0.25">
      <c r="N127" s="1"/>
      <c r="O127" s="1"/>
      <c r="P127" s="1"/>
      <c r="Q127" s="1"/>
      <c r="R127" s="27"/>
      <c r="S127" s="27"/>
      <c r="T127" s="27"/>
      <c r="U127" s="27"/>
      <c r="V127" s="27"/>
      <c r="W127" s="27"/>
      <c r="X127" s="27"/>
    </row>
    <row r="128" spans="14:24" x14ac:dyDescent="0.25">
      <c r="N128" s="1"/>
      <c r="O128" s="1"/>
      <c r="P128" s="1"/>
      <c r="Q128" s="1"/>
      <c r="R128" s="27"/>
      <c r="S128" s="27"/>
      <c r="T128" s="27"/>
      <c r="U128" s="27"/>
      <c r="V128" s="27"/>
      <c r="W128" s="27"/>
      <c r="X128" s="27"/>
    </row>
    <row r="129" spans="14:24" x14ac:dyDescent="0.25">
      <c r="N129" s="1"/>
      <c r="O129" s="1"/>
      <c r="P129" s="1"/>
      <c r="Q129" s="1"/>
      <c r="R129" s="27"/>
      <c r="S129" s="27"/>
      <c r="T129" s="27"/>
      <c r="U129" s="27"/>
      <c r="V129" s="27"/>
      <c r="W129" s="27"/>
      <c r="X129" s="27"/>
    </row>
    <row r="130" spans="14:24" x14ac:dyDescent="0.25">
      <c r="N130" s="1"/>
      <c r="O130" s="1"/>
      <c r="P130" s="1"/>
      <c r="Q130" s="1"/>
      <c r="R130" s="27"/>
      <c r="S130" s="27"/>
      <c r="T130" s="27"/>
      <c r="U130" s="27"/>
      <c r="V130" s="27"/>
      <c r="W130" s="27"/>
      <c r="X130" s="27"/>
    </row>
    <row r="131" spans="14:24" x14ac:dyDescent="0.25">
      <c r="N131" s="1"/>
      <c r="O131" s="1"/>
      <c r="P131" s="1"/>
      <c r="Q131" s="1"/>
      <c r="R131" s="27"/>
      <c r="S131" s="27"/>
      <c r="T131" s="27"/>
      <c r="U131" s="27"/>
      <c r="V131" s="27"/>
      <c r="W131" s="27"/>
      <c r="X131" s="27"/>
    </row>
    <row r="132" spans="14:24" x14ac:dyDescent="0.25">
      <c r="N132" s="1"/>
      <c r="O132" s="1"/>
      <c r="P132" s="1"/>
      <c r="Q132" s="1"/>
      <c r="R132" s="27"/>
      <c r="S132" s="27"/>
      <c r="T132" s="27"/>
      <c r="U132" s="27"/>
      <c r="V132" s="27"/>
      <c r="W132" s="27"/>
      <c r="X132" s="27"/>
    </row>
    <row r="133" spans="14:24" x14ac:dyDescent="0.25">
      <c r="N133" s="1"/>
      <c r="O133" s="1"/>
      <c r="P133" s="1"/>
      <c r="Q133" s="1"/>
      <c r="R133" s="27"/>
      <c r="S133" s="27"/>
      <c r="T133" s="27"/>
      <c r="U133" s="27"/>
      <c r="V133" s="27"/>
      <c r="W133" s="27"/>
      <c r="X133" s="27"/>
    </row>
    <row r="134" spans="14:24" x14ac:dyDescent="0.25">
      <c r="N134" s="1"/>
      <c r="O134" s="1"/>
      <c r="P134" s="1"/>
      <c r="Q134" s="1"/>
      <c r="R134" s="42" t="s">
        <v>0</v>
      </c>
      <c r="S134" s="42" t="s">
        <v>1</v>
      </c>
      <c r="T134" s="27"/>
      <c r="U134" s="27" t="s">
        <v>41</v>
      </c>
      <c r="V134" s="27"/>
      <c r="W134" s="27" t="s">
        <v>42</v>
      </c>
      <c r="X134" s="27"/>
    </row>
    <row r="135" spans="14:24" x14ac:dyDescent="0.25">
      <c r="N135" s="1"/>
      <c r="O135" s="1"/>
      <c r="P135" s="1"/>
      <c r="Q135" s="1"/>
      <c r="R135" s="42">
        <v>200</v>
      </c>
      <c r="S135" s="42" t="e">
        <f>#REF!-0.5</f>
        <v>#REF!</v>
      </c>
      <c r="T135" s="27">
        <v>10</v>
      </c>
      <c r="U135" s="42" t="e">
        <f>#REF!-0.5</f>
        <v>#REF!</v>
      </c>
      <c r="V135" s="27">
        <v>5</v>
      </c>
      <c r="W135" s="42" t="e">
        <f>#REF!-0.5</f>
        <v>#REF!</v>
      </c>
      <c r="X135" s="27"/>
    </row>
    <row r="136" spans="14:24" x14ac:dyDescent="0.25">
      <c r="N136" s="1"/>
      <c r="O136" s="1"/>
      <c r="P136" s="1"/>
      <c r="Q136" s="1"/>
      <c r="R136" s="27"/>
      <c r="S136" s="27"/>
      <c r="T136" s="27"/>
      <c r="U136" s="27"/>
      <c r="V136" s="27"/>
      <c r="W136" s="27"/>
      <c r="X136" s="27"/>
    </row>
    <row r="137" spans="14:24" x14ac:dyDescent="0.25">
      <c r="N137" s="1"/>
      <c r="O137" s="1"/>
      <c r="P137" s="1"/>
      <c r="Q137" s="1"/>
      <c r="R137" s="27"/>
      <c r="S137" s="27"/>
      <c r="T137" s="27"/>
      <c r="U137" s="27"/>
      <c r="V137" s="27"/>
      <c r="W137" s="27"/>
      <c r="X137" s="27"/>
    </row>
    <row r="138" spans="14:24" x14ac:dyDescent="0.25">
      <c r="N138" s="1"/>
      <c r="O138" s="1"/>
      <c r="P138" s="1"/>
      <c r="Q138" s="1"/>
      <c r="R138" s="27"/>
      <c r="S138" s="27"/>
      <c r="T138" s="27"/>
      <c r="U138" s="27"/>
      <c r="V138" s="27"/>
      <c r="W138" s="27"/>
      <c r="X138" s="27"/>
    </row>
    <row r="139" spans="14:24" x14ac:dyDescent="0.25">
      <c r="N139" s="1"/>
      <c r="O139" s="1"/>
      <c r="P139" s="1"/>
      <c r="Q139" s="1"/>
      <c r="R139" s="27"/>
      <c r="S139" s="27"/>
      <c r="T139" s="27"/>
      <c r="U139" s="27"/>
      <c r="V139" s="27"/>
      <c r="W139" s="27"/>
      <c r="X139" s="27"/>
    </row>
    <row r="140" spans="14:24" x14ac:dyDescent="0.25">
      <c r="N140" s="1"/>
      <c r="O140" s="1"/>
      <c r="P140" s="1"/>
      <c r="Q140" s="1"/>
      <c r="R140" s="27"/>
      <c r="S140" s="27"/>
      <c r="T140" s="27"/>
      <c r="U140" s="27"/>
      <c r="V140" s="27"/>
      <c r="W140" s="27"/>
      <c r="X140" s="27"/>
    </row>
    <row r="141" spans="14:24" x14ac:dyDescent="0.25">
      <c r="N141" s="1"/>
      <c r="O141" s="1"/>
      <c r="P141" s="1"/>
      <c r="Q141" s="1"/>
      <c r="R141" s="27"/>
      <c r="S141" s="27"/>
      <c r="T141" s="27"/>
      <c r="U141" s="27"/>
      <c r="V141" s="27"/>
      <c r="W141" s="27"/>
      <c r="X141" s="27"/>
    </row>
    <row r="142" spans="14:24" x14ac:dyDescent="0.25">
      <c r="N142" s="1"/>
      <c r="O142" s="1"/>
      <c r="P142" s="1"/>
      <c r="Q142" s="1"/>
      <c r="R142" s="27"/>
      <c r="S142" s="27"/>
      <c r="T142" s="27"/>
      <c r="U142" s="27"/>
      <c r="V142" s="27"/>
      <c r="W142" s="27"/>
      <c r="X142" s="27"/>
    </row>
    <row r="143" spans="14:24" x14ac:dyDescent="0.25">
      <c r="N143" s="1"/>
      <c r="O143" s="1"/>
      <c r="P143" s="1"/>
      <c r="Q143" s="1"/>
      <c r="R143" s="27"/>
      <c r="S143" s="27"/>
      <c r="T143" s="27"/>
      <c r="U143" s="27"/>
      <c r="V143" s="27"/>
      <c r="W143" s="27"/>
      <c r="X143" s="27"/>
    </row>
    <row r="144" spans="14:24" x14ac:dyDescent="0.25">
      <c r="N144" s="1"/>
      <c r="O144" s="1"/>
      <c r="P144" s="1"/>
      <c r="Q144" s="1"/>
      <c r="R144" s="27"/>
      <c r="S144" s="27"/>
      <c r="T144" s="27"/>
      <c r="U144" s="27"/>
      <c r="V144" s="27"/>
      <c r="W144" s="27"/>
      <c r="X144" s="27"/>
    </row>
    <row r="145" spans="14:24" x14ac:dyDescent="0.25">
      <c r="N145" s="1"/>
      <c r="O145" s="1"/>
      <c r="P145" s="1"/>
      <c r="Q145" s="1"/>
      <c r="R145" s="45">
        <v>1</v>
      </c>
      <c r="S145" s="44" t="e">
        <f>#REF!-0.0025</f>
        <v>#REF!</v>
      </c>
      <c r="T145" s="42">
        <v>5.0000000000000001E-3</v>
      </c>
      <c r="U145" s="44" t="e">
        <f>#REF!-0.00125</f>
        <v>#REF!</v>
      </c>
      <c r="V145" s="27">
        <v>2.5000000000000001E-3</v>
      </c>
      <c r="W145" s="44" t="e">
        <f>#REF!-0.00125</f>
        <v>#REF!</v>
      </c>
      <c r="X145" s="27"/>
    </row>
    <row r="146" spans="14:24" x14ac:dyDescent="0.25">
      <c r="N146" s="1"/>
      <c r="O146" s="1"/>
      <c r="P146" s="1"/>
      <c r="Q146" s="1"/>
      <c r="R146" s="27"/>
      <c r="S146" s="27"/>
      <c r="T146" s="27"/>
      <c r="U146" s="27"/>
      <c r="V146" s="27"/>
      <c r="W146" s="27"/>
      <c r="X146" s="27"/>
    </row>
    <row r="147" spans="14:24" x14ac:dyDescent="0.25">
      <c r="N147" s="1"/>
      <c r="O147" s="1"/>
      <c r="P147" s="1"/>
      <c r="Q147" s="1"/>
      <c r="R147" s="27"/>
      <c r="S147" s="27"/>
      <c r="T147" s="27"/>
      <c r="U147" s="27"/>
      <c r="V147" s="27"/>
      <c r="W147" s="27"/>
      <c r="X147" s="27"/>
    </row>
    <row r="148" spans="14:24" x14ac:dyDescent="0.25">
      <c r="N148" s="1"/>
      <c r="O148" s="1"/>
      <c r="P148" s="1"/>
      <c r="Q148" s="1"/>
      <c r="R148" s="27"/>
      <c r="S148" s="27"/>
      <c r="T148" s="27"/>
      <c r="U148" s="27"/>
      <c r="V148" s="27"/>
      <c r="W148" s="27"/>
      <c r="X148" s="27"/>
    </row>
    <row r="149" spans="14:24" x14ac:dyDescent="0.25">
      <c r="N149" s="1"/>
      <c r="O149" s="1"/>
      <c r="P149" s="1"/>
      <c r="Q149" s="1"/>
      <c r="R149" s="27"/>
      <c r="S149" s="27"/>
      <c r="T149" s="27"/>
      <c r="U149" s="27"/>
      <c r="V149" s="27"/>
      <c r="W149" s="27"/>
      <c r="X149" s="27"/>
    </row>
    <row r="150" spans="14:24" x14ac:dyDescent="0.25">
      <c r="N150" s="1"/>
      <c r="O150" s="1"/>
      <c r="P150" s="1"/>
      <c r="Q150" s="1"/>
      <c r="R150" s="27"/>
      <c r="S150" s="27"/>
      <c r="T150" s="27"/>
      <c r="U150" s="27"/>
      <c r="V150" s="27"/>
      <c r="W150" s="27"/>
      <c r="X150" s="27"/>
    </row>
    <row r="151" spans="14:24" x14ac:dyDescent="0.25">
      <c r="N151" s="1"/>
      <c r="O151" s="1"/>
      <c r="P151" s="1"/>
      <c r="Q151" s="1"/>
      <c r="R151" s="27"/>
      <c r="S151" s="27"/>
      <c r="T151" s="27"/>
      <c r="U151" s="27"/>
      <c r="V151" s="27"/>
      <c r="W151" s="27"/>
      <c r="X151" s="27"/>
    </row>
    <row r="152" spans="14:24" x14ac:dyDescent="0.25">
      <c r="R152" s="27"/>
      <c r="S152" s="27"/>
      <c r="T152" s="27"/>
      <c r="U152" s="27"/>
      <c r="V152" s="27"/>
      <c r="W152" s="27"/>
      <c r="X152" s="27"/>
    </row>
    <row r="153" spans="14:24" x14ac:dyDescent="0.25">
      <c r="R153" s="27"/>
      <c r="S153" s="27"/>
      <c r="T153" s="27"/>
      <c r="U153" s="27"/>
      <c r="V153" s="27"/>
      <c r="W153" s="27"/>
      <c r="X153" s="27"/>
    </row>
    <row r="154" spans="14:24" x14ac:dyDescent="0.25">
      <c r="R154" s="27"/>
      <c r="S154" s="27"/>
      <c r="T154" s="27"/>
      <c r="U154" s="27"/>
      <c r="V154" s="27"/>
      <c r="W154" s="27"/>
      <c r="X154" s="27"/>
    </row>
    <row r="155" spans="14:24" x14ac:dyDescent="0.25">
      <c r="R155" s="27"/>
      <c r="S155" s="27"/>
      <c r="T155" s="27"/>
      <c r="U155" s="27"/>
      <c r="V155" s="27"/>
      <c r="W155" s="27"/>
      <c r="X155" s="27"/>
    </row>
    <row r="156" spans="14:24" x14ac:dyDescent="0.25">
      <c r="R156" s="27"/>
      <c r="S156" s="27"/>
      <c r="T156" s="27"/>
      <c r="U156" s="27"/>
      <c r="V156" s="27"/>
      <c r="W156" s="27"/>
      <c r="X156" s="27"/>
    </row>
    <row r="157" spans="14:24" x14ac:dyDescent="0.25">
      <c r="R157" s="27"/>
      <c r="S157" s="27"/>
      <c r="T157" s="27"/>
      <c r="U157" s="27"/>
      <c r="V157" s="27"/>
      <c r="W157" s="27"/>
      <c r="X157" s="27"/>
    </row>
    <row r="158" spans="14:24" x14ac:dyDescent="0.25">
      <c r="R158" s="27"/>
      <c r="S158" s="27"/>
      <c r="T158" s="27"/>
      <c r="U158" s="27"/>
      <c r="V158" s="27"/>
      <c r="W158" s="27"/>
      <c r="X158" s="27"/>
    </row>
    <row r="159" spans="14:24" x14ac:dyDescent="0.25">
      <c r="R159" s="27"/>
      <c r="S159" s="27"/>
      <c r="T159" s="27"/>
      <c r="U159" s="27"/>
      <c r="V159" s="27"/>
      <c r="W159" s="27"/>
      <c r="X159" s="27"/>
    </row>
    <row r="160" spans="14:24" x14ac:dyDescent="0.25">
      <c r="R160" s="27"/>
      <c r="S160" s="27"/>
      <c r="T160" s="27"/>
      <c r="U160" s="27"/>
      <c r="V160" s="27"/>
      <c r="W160" s="27"/>
      <c r="X160" s="27"/>
    </row>
    <row r="161" spans="18:24" x14ac:dyDescent="0.25">
      <c r="R161" s="27"/>
      <c r="S161" s="27"/>
      <c r="T161" s="27"/>
      <c r="U161" s="27"/>
      <c r="V161" s="27"/>
      <c r="W161" s="27"/>
      <c r="X161" s="27"/>
    </row>
    <row r="162" spans="18:24" x14ac:dyDescent="0.25">
      <c r="R162" s="27"/>
      <c r="S162" s="27"/>
      <c r="T162" s="27"/>
      <c r="U162" s="27"/>
      <c r="V162" s="27"/>
      <c r="W162" s="27"/>
      <c r="X162" s="27"/>
    </row>
    <row r="163" spans="18:24" x14ac:dyDescent="0.25">
      <c r="R163" s="27"/>
      <c r="S163" s="27"/>
      <c r="T163" s="27"/>
      <c r="U163" s="27"/>
      <c r="V163" s="27"/>
      <c r="W163" s="27"/>
      <c r="X163" s="27"/>
    </row>
    <row r="164" spans="18:24" x14ac:dyDescent="0.25">
      <c r="R164" s="27"/>
      <c r="S164" s="27"/>
      <c r="T164" s="27"/>
      <c r="U164" s="27"/>
      <c r="V164" s="27"/>
      <c r="W164" s="27"/>
      <c r="X164" s="27"/>
    </row>
    <row r="165" spans="18:24" x14ac:dyDescent="0.25">
      <c r="R165" s="27"/>
      <c r="S165" s="27"/>
      <c r="T165" s="27"/>
      <c r="U165" s="27"/>
      <c r="V165" s="27"/>
      <c r="W165" s="27"/>
      <c r="X165" s="27"/>
    </row>
    <row r="166" spans="18:24" x14ac:dyDescent="0.25">
      <c r="R166" s="27"/>
      <c r="S166" s="27"/>
      <c r="T166" s="27"/>
      <c r="U166" s="27"/>
      <c r="V166" s="27"/>
      <c r="W166" s="27"/>
      <c r="X166" s="27"/>
    </row>
    <row r="167" spans="18:24" x14ac:dyDescent="0.25">
      <c r="R167" s="27"/>
      <c r="S167" s="27"/>
      <c r="T167" s="27"/>
      <c r="U167" s="27"/>
      <c r="V167" s="27"/>
      <c r="W167" s="27"/>
      <c r="X167" s="27"/>
    </row>
    <row r="168" spans="18:24" x14ac:dyDescent="0.25">
      <c r="R168" s="27"/>
      <c r="S168" s="27"/>
      <c r="T168" s="27"/>
      <c r="U168" s="27"/>
      <c r="V168" s="27"/>
      <c r="W168" s="27"/>
      <c r="X168" s="27"/>
    </row>
    <row r="169" spans="18:24" x14ac:dyDescent="0.25">
      <c r="R169" s="27"/>
      <c r="S169" s="27"/>
      <c r="T169" s="27"/>
      <c r="U169" s="27"/>
      <c r="V169" s="27"/>
      <c r="W169" s="27"/>
      <c r="X169" s="27"/>
    </row>
    <row r="170" spans="18:24" x14ac:dyDescent="0.25">
      <c r="R170" s="27"/>
      <c r="S170" s="27"/>
      <c r="T170" s="27"/>
      <c r="U170" s="27"/>
      <c r="V170" s="27"/>
      <c r="W170" s="27"/>
      <c r="X170" s="27"/>
    </row>
    <row r="171" spans="18:24" x14ac:dyDescent="0.25">
      <c r="R171" s="27"/>
      <c r="S171" s="27"/>
      <c r="T171" s="27"/>
      <c r="U171" s="27"/>
      <c r="V171" s="27"/>
      <c r="W171" s="27"/>
      <c r="X171" s="27"/>
    </row>
    <row r="172" spans="18:24" x14ac:dyDescent="0.25">
      <c r="R172" s="27"/>
      <c r="S172" s="27"/>
      <c r="T172" s="27"/>
      <c r="U172" s="27"/>
      <c r="V172" s="27"/>
      <c r="W172" s="27"/>
      <c r="X172" s="27"/>
    </row>
  </sheetData>
  <sheetProtection algorithmName="SHA-512" hashValue="LjZgUGIp6TdzqbhJz3vmQhRbKQ8/YIUj9TvsrBf6m6O9R38x5VVkNRnJY22H88FRbg/S7pMgJCobmceY2B0H0Q==" saltValue="NLxMLPfoKcbDGl/4867XNw==" spinCount="100000" sheet="1" objects="1" scenarios="1"/>
  <mergeCells count="10">
    <mergeCell ref="G42:K42"/>
    <mergeCell ref="A40:A41"/>
    <mergeCell ref="A42:A43"/>
    <mergeCell ref="A38:A39"/>
    <mergeCell ref="A36:A37"/>
    <mergeCell ref="A1:L1"/>
    <mergeCell ref="A3:K3"/>
    <mergeCell ref="G36:K36"/>
    <mergeCell ref="G38:K38"/>
    <mergeCell ref="G40:K40"/>
  </mergeCells>
  <dataValidations count="19">
    <dataValidation allowBlank="1" showInputMessage="1" showErrorMessage="1" promptTitle="Description" prompt="Members 18 years and older" sqref="C8 C16 C24" xr:uid="{4478BE23-D9B6-4588-B91D-2F4EA5098B25}"/>
    <dataValidation allowBlank="1" showInputMessage="1" showErrorMessage="1" promptTitle="Description" prompt="Rate per 1,000 members 18 years and older who have been diagnosed with substance use disorder (SUD)" sqref="A8" xr:uid="{F04BB5C3-CBF2-4453-8DA8-8939FD38D26B}"/>
    <dataValidation allowBlank="1" showInputMessage="1" showErrorMessage="1" promptTitle="Description" prompt="Number with substance use disorder (SUD) diagnosis" sqref="B8" xr:uid="{8E050DD8-2EA6-49FB-81A4-3495515C59C0}"/>
    <dataValidation allowBlank="1" showInputMessage="1" showErrorMessage="1" promptTitle="Description" prompt="Rate per 1,000 of members 18 years and older who have been diagnosed with opioid use disorder (OUD)" sqref="A16" xr:uid="{40980B00-8A6C-41FE-A996-8E1E6B09EFD2}"/>
    <dataValidation allowBlank="1" showInputMessage="1" showErrorMessage="1" promptTitle="Description" prompt="Number with opioid use disorder (OUD) diagnosis" sqref="B16" xr:uid="{B50ADDEB-357F-4398-A570-B125ACD74575}"/>
    <dataValidation allowBlank="1" showInputMessage="1" showErrorMessage="1" promptTitle="Description" prompt="Rate per 1,000 of members 18 years and older who have been diagnosed with alcohol use disorder (AUD)" sqref="A24" xr:uid="{EE496AD8-2C65-4FA4-9B2C-A172EC83D120}"/>
    <dataValidation allowBlank="1" showInputMessage="1" showErrorMessage="1" promptTitle="Description" prompt="Number with alcohol use disorder (AUD) diagnosis" sqref="B24" xr:uid="{D94891B7-8C9C-41D7-B825-62D85DF32667}"/>
    <dataValidation allowBlank="1" showInputMessage="1" showErrorMessage="1" promptTitle="Description" prompt="Number and percentage of members who had a service for alcohol and other drug (AOD) abuse or dependence (i.e., a claim with both a diagnosis of AOD abuse or dependence and a specific AOD-related service) during the measurement year" sqref="A36:A37" xr:uid="{E0213B46-5B1F-45E9-86E9-F2DEBCE70EB4}"/>
    <dataValidation allowBlank="1" showInputMessage="1" showErrorMessage="1" promptTitle="Description" prompt="Number who had a service for substance abuse or dependence" sqref="B36" xr:uid="{E5C42488-7416-4FB7-A688-D16598A52CD9}"/>
    <dataValidation allowBlank="1" showInputMessage="1" showErrorMessage="1" promptTitle="Description" prompt="Members 18 years and older with substance abuse or dependence diagnosis during the measurement year" sqref="C36" xr:uid="{AFE1024E-FCB8-4FB6-AD1F-47AEF9704261}"/>
    <dataValidation allowBlank="1" showInputMessage="1" showErrorMessage="1" promptTitle="Description" prompt="Percentage of members ages 18 to 64 with an OUD who filled a prescription for or were administered or ordered an FDA-approved medication for the disorder during the measurement year. See the toolkit for more detail." sqref="A38:A39" xr:uid="{B17B654C-1B70-41B1-8049-BD86B6FA2168}"/>
    <dataValidation allowBlank="1" showInputMessage="1" showErrorMessage="1" promptTitle="Description" prompt="Number who filled a prescription for or were administered or ordered an FDA-approved medication for the disorder during the measurement year" sqref="B38" xr:uid="{90C60D05-AC3F-4506-A7E8-A7AF9C0C897F}"/>
    <dataValidation allowBlank="1" showInputMessage="1" showErrorMessage="1" promptTitle="Description" prompt="Number of members ages 18 to 64 with at least one encounter with a diagnosis of opioid abuse, dependence, or remission (primary or other) at any time during the measurment year" sqref="C38" xr:uid="{B9DC50E4-D60B-4476-87B3-754BAAC1AD12}"/>
    <dataValidation allowBlank="1" showInputMessage="1" showErrorMessage="1" promptTitle="Description" prompt="Percentage of patients 18 years and older with a diagnosis of current opioid addiction who were counseled regarding psychosocial and pharmacologic treatment options for opioid addiction with the 12-month reporting period" sqref="A40:A41" xr:uid="{C33EF9F6-4E4E-4925-BE39-10A77C1AAA23}"/>
    <dataValidation allowBlank="1" showInputMessage="1" showErrorMessage="1" promptTitle="Description" prompt="Number counseled regarding psychosocial and pharmacologic treatment options for opioid addiction with the 12-month reporting period" sqref="B40" xr:uid="{8D84926D-0987-485D-B03A-B24929F47206}"/>
    <dataValidation allowBlank="1" showInputMessage="1" showErrorMessage="1" promptTitle="Description" prompt="Members 18 years and older with a diagnosis of current opioid addiction" sqref="C40" xr:uid="{A482246C-19F2-4E2D-9402-3E0A56A3263F}"/>
    <dataValidation allowBlank="1" showInputMessage="1" showErrorMessage="1" promptTitle="Description" prompt="Percentage of acute inpatient hospitalizations, residential treatment or detoxification visits for a diagnosis of substance use disorder (SUD) that result in a follow-up visit or service for SUD among members 13 years and older" sqref="A42:A43" xr:uid="{8CBFE3A5-43F3-454F-86E2-4A928AC47D3D}"/>
    <dataValidation allowBlank="1" showInputMessage="1" showErrorMessage="1" promptTitle="Description" prompt="Number of acute inpatient hospitalizations, residential treatment or detoxification visits for a diagnosis of SUD that result in a follow-up visit or service for SUD" sqref="B42" xr:uid="{83216CC0-14E2-4BF3-8A7E-B98AB63F1FE5}"/>
    <dataValidation allowBlank="1" showInputMessage="1" showErrorMessage="1" promptTitle="Description" prompt="Members 13 years and older with a diagnosis of current opioid addiction" sqref="C42" xr:uid="{A349D568-E084-4E38-94AA-569E68360DB3}"/>
  </dataValidation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7DC18095375848A67E0730BA9DAE68" ma:contentTypeVersion="11" ma:contentTypeDescription="Create a new document." ma:contentTypeScope="" ma:versionID="5db05dd1d69e6d030dd8cfd67be9d3a5">
  <xsd:schema xmlns:xsd="http://www.w3.org/2001/XMLSchema" xmlns:xs="http://www.w3.org/2001/XMLSchema" xmlns:p="http://schemas.microsoft.com/office/2006/metadata/properties" xmlns:ns2="60567326-8200-42d0-9627-b68e7e25cc6e" xmlns:ns3="10e04030-03b9-4396-8ea1-e79e699da071" targetNamespace="http://schemas.microsoft.com/office/2006/metadata/properties" ma:root="true" ma:fieldsID="87138d9dd21c9ad5fccd30e3efddc0d1" ns2:_="" ns3:_="">
    <xsd:import namespace="60567326-8200-42d0-9627-b68e7e25cc6e"/>
    <xsd:import namespace="10e04030-03b9-4396-8ea1-e79e699da07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567326-8200-42d0-9627-b68e7e25cc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e04030-03b9-4396-8ea1-e79e699da07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328098-F50B-41B7-9170-DCEDD2DD482C}"/>
</file>

<file path=customXml/itemProps2.xml><?xml version="1.0" encoding="utf-8"?>
<ds:datastoreItem xmlns:ds="http://schemas.openxmlformats.org/officeDocument/2006/customXml" ds:itemID="{0E93FFE8-9F57-4387-A974-97FA75391E31}"/>
</file>

<file path=customXml/itemProps3.xml><?xml version="1.0" encoding="utf-8"?>
<ds:datastoreItem xmlns:ds="http://schemas.openxmlformats.org/officeDocument/2006/customXml" ds:itemID="{6ABE4BDF-005C-42E1-A9F2-061D9AF7FD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Using the Worksheet</vt:lpstr>
      <vt:lpstr>Prevention</vt:lpstr>
      <vt:lpstr>Treatment and Recovery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Stephanie</cp:lastModifiedBy>
  <dcterms:created xsi:type="dcterms:W3CDTF">2020-04-02T17:56:41Z</dcterms:created>
  <dcterms:modified xsi:type="dcterms:W3CDTF">2020-04-21T15:45:59Z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0x0101003E7DC18095375848A67E0730BA9DAE68</vt:lpwstr>
  </property>
</Properties>
</file>